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mc:AlternateContent xmlns:mc="http://schemas.openxmlformats.org/markup-compatibility/2006">
    <mc:Choice Requires="x15">
      <x15ac:absPath xmlns:x15ac="http://schemas.microsoft.com/office/spreadsheetml/2010/11/ac" url="/Users/jencallahan/Desktop/"/>
    </mc:Choice>
  </mc:AlternateContent>
  <xr:revisionPtr revIDLastSave="0" documentId="8_{5A1C5B7C-DD9F-D041-8CFC-39B35583FD9B}" xr6:coauthVersionLast="47" xr6:coauthVersionMax="47" xr10:uidLastSave="{00000000-0000-0000-0000-000000000000}"/>
  <bookViews>
    <workbookView xWindow="0" yWindow="500" windowWidth="28800" windowHeight="16260" firstSheet="7" activeTab="7" xr2:uid="{8D528353-1051-774A-9106-C8D7C844B6BA}"/>
  </bookViews>
  <sheets>
    <sheet name="Wiki" sheetId="3" r:id="rId1"/>
    <sheet name="Fleet" sheetId="1" r:id="rId2"/>
    <sheet name="Africa &amp; Middle East" sheetId="4" r:id="rId3"/>
    <sheet name="Americas" sheetId="2" r:id="rId4"/>
    <sheet name="Asia" sheetId="5" r:id="rId5"/>
    <sheet name="EU, UK, Norway" sheetId="7" r:id="rId6"/>
    <sheet name="Oceania" sheetId="6" r:id="rId7"/>
    <sheet name="Overall data" sheetId="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8" l="1"/>
  <c r="B22" i="6" l="1"/>
  <c r="B28" i="6"/>
  <c r="B77" i="7"/>
  <c r="B75" i="7"/>
  <c r="B76" i="7"/>
  <c r="B26" i="5"/>
  <c r="B27" i="5"/>
  <c r="B28" i="5"/>
  <c r="B30" i="5"/>
  <c r="B25" i="5"/>
  <c r="B20" i="5"/>
  <c r="B21" i="5"/>
  <c r="B22" i="5"/>
  <c r="B23" i="5"/>
  <c r="B19" i="5"/>
  <c r="B43" i="4"/>
  <c r="B47" i="2"/>
  <c r="B24" i="4"/>
  <c r="B11" i="5"/>
  <c r="B38" i="2"/>
  <c r="B39" i="2"/>
  <c r="B37" i="2"/>
  <c r="B40" i="2"/>
  <c r="B36" i="2"/>
  <c r="B34" i="2"/>
  <c r="B32" i="2"/>
  <c r="B29" i="2"/>
  <c r="B28" i="2"/>
  <c r="B24" i="5" l="1"/>
  <c r="B26" i="6"/>
  <c r="B74" i="7"/>
  <c r="B40" i="4"/>
  <c r="B41" i="4"/>
  <c r="B42" i="4"/>
  <c r="B45" i="2"/>
  <c r="B46" i="2"/>
  <c r="B23" i="8" l="1"/>
  <c r="B18" i="6"/>
  <c r="B19" i="6"/>
  <c r="B20" i="6"/>
  <c r="B21" i="6"/>
  <c r="B23" i="6"/>
  <c r="B24" i="6"/>
  <c r="B25" i="6"/>
  <c r="B27" i="6"/>
  <c r="B24" i="8" s="1"/>
  <c r="B17" i="6"/>
  <c r="B15" i="6"/>
  <c r="B14" i="6"/>
  <c r="B13" i="6"/>
  <c r="B10" i="6"/>
  <c r="B9" i="6"/>
  <c r="B17" i="5"/>
  <c r="B16" i="5"/>
  <c r="B15" i="5"/>
  <c r="B12" i="5"/>
  <c r="B33" i="4"/>
  <c r="B34" i="4"/>
  <c r="B35" i="4"/>
  <c r="B36" i="4"/>
  <c r="B38" i="4"/>
  <c r="B37" i="4" s="1"/>
  <c r="B39" i="4"/>
  <c r="B32" i="4"/>
  <c r="B30" i="4"/>
  <c r="B29" i="4"/>
  <c r="B28" i="4"/>
  <c r="B25" i="4"/>
  <c r="B66" i="7"/>
  <c r="B67" i="7"/>
  <c r="B62" i="7"/>
  <c r="B59" i="7"/>
  <c r="B58" i="7"/>
  <c r="B64" i="7"/>
  <c r="B63" i="7"/>
  <c r="B73" i="7"/>
  <c r="B72" i="7"/>
  <c r="B71" i="7" s="1"/>
  <c r="B70" i="7"/>
  <c r="B69" i="7"/>
  <c r="B68" i="7"/>
  <c r="B33" i="2"/>
  <c r="B44" i="2"/>
  <c r="B43" i="2"/>
  <c r="B42" i="2"/>
  <c r="B41" i="2" s="1"/>
  <c r="B48" i="2" s="1"/>
  <c r="B24" i="1"/>
  <c r="C23" i="1" s="1"/>
  <c r="B44" i="4" l="1"/>
  <c r="B6" i="8"/>
  <c r="B31" i="5"/>
  <c r="B11" i="8"/>
  <c r="B12" i="8"/>
  <c r="B18" i="8"/>
  <c r="B10" i="8"/>
  <c r="B7" i="8"/>
  <c r="B20" i="8"/>
  <c r="B16" i="8"/>
  <c r="B21" i="8"/>
  <c r="B15" i="8"/>
  <c r="B17" i="8"/>
  <c r="B22" i="8"/>
  <c r="B14" i="8"/>
  <c r="B78" i="7"/>
  <c r="C66" i="7" s="1"/>
  <c r="B29" i="6"/>
  <c r="C21" i="6" s="1"/>
  <c r="C37" i="4"/>
  <c r="C20" i="1"/>
  <c r="C21" i="1"/>
  <c r="C22" i="1"/>
  <c r="B25" i="8" l="1"/>
  <c r="C41" i="2"/>
  <c r="C18" i="6"/>
  <c r="C20" i="6"/>
  <c r="C8" i="8"/>
  <c r="C7" i="8" s="1"/>
  <c r="C13" i="8"/>
  <c r="C11" i="8" s="1"/>
  <c r="C23" i="5"/>
  <c r="B19" i="8"/>
  <c r="C71" i="7"/>
  <c r="C22" i="6"/>
  <c r="C17" i="6"/>
  <c r="C19" i="6"/>
  <c r="C69" i="7"/>
  <c r="C70" i="7"/>
  <c r="C68" i="7"/>
  <c r="C67" i="7"/>
  <c r="C37" i="2"/>
  <c r="C36" i="2"/>
  <c r="C39" i="2"/>
  <c r="C40" i="2"/>
  <c r="C38" i="2"/>
  <c r="C33" i="4"/>
  <c r="C35" i="4"/>
  <c r="C36" i="4"/>
  <c r="C32" i="4"/>
  <c r="C34" i="4"/>
  <c r="C6" i="8" l="1"/>
  <c r="C12" i="8"/>
  <c r="C10" i="8"/>
  <c r="C21" i="5"/>
  <c r="C24" i="5"/>
  <c r="C19" i="5"/>
  <c r="C20" i="5"/>
  <c r="C22" i="5"/>
  <c r="C14" i="8" l="1"/>
  <c r="C18" i="8"/>
  <c r="C15" i="8"/>
  <c r="C17" i="8"/>
  <c r="C16" i="8"/>
  <c r="C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tc={2AFEA504-CA43-FD4B-8B43-6364565DE5F8}</author>
    <author>tc={A8805949-C758-AF4F-AE83-39DF5D242698}</author>
    <author>tc={D7E0AD0C-9BF7-9047-A0CE-4E326C02B2E3}</author>
  </authors>
  <commentList>
    <comment ref="I2" authorId="0" shapeId="0" xr:uid="{2AFEA504-CA43-FD4B-8B43-6364565DE5F8}">
      <text>
        <t>[Threaded comment]
Your version of Excel allows you to read this threaded comment; however, any edits to it will get removed if the file is opened in a newer version of Excel. Learn more: https://go.microsoft.com/fwlink/?linkid=870924
Comment:
    EEZ exclusive economic zone</t>
      </text>
    </comment>
    <comment ref="G10" authorId="1" shapeId="0" xr:uid="{A8805949-C758-AF4F-AE83-39DF5D242698}">
      <text>
        <t>[Threaded comment]
Your version of Excel allows you to read this threaded comment; however, any edits to it will get removed if the file is opened in a newer version of Excel. Learn more: https://go.microsoft.com/fwlink/?linkid=870924
Comment:
    Ports area, bays and estuaries</t>
      </text>
    </comment>
    <comment ref="I11" authorId="2" shapeId="0" xr:uid="{D7E0AD0C-9BF7-9047-A0CE-4E326C02B2E3}">
      <text>
        <t>[Threaded comment]
Your version of Excel allows you to read this threaded comment; however, any edits to it will get removed if the file is opened in a newer version of Excel. Learn more: https://go.microsoft.com/fwlink/?linkid=870924
Comment:
    https://www.ecolex.org/details/legislation/decree-no-452006-approving-the-regulation-for-the-prevention-of-marine-pollution-lex-faoc111422/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tc={B1C01256-5B24-6849-9475-5001BD520CF1}</author>
    <author>tc={B507A93B-4169-B647-9541-32EDDC60E8AC}</author>
  </authors>
  <commentList>
    <comment ref="G14" authorId="0" shapeId="0" xr:uid="{B1C01256-5B24-6849-9475-5001BD520CF1}">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17" authorId="1" shapeId="0" xr:uid="{B507A93B-4169-B647-9541-32EDDC60E8AC}">
      <text>
        <t>[Threaded comment]
Your version of Excel allows you to read this threaded comment; however, any edits to it will get removed if the file is opened in a newer version of Excel. Learn more: https://go.microsoft.com/fwlink/?linkid=870924
Comment:
    Territorial waters and until 24 nm from the coast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tc={E9C6D6C0-F0EB-3D4E-90CC-23572157958F}</author>
  </authors>
  <commentList>
    <comment ref="B29" authorId="0" shapeId="0" xr:uid="{E9C6D6C0-F0EB-3D4E-90CC-23572157958F}">
      <text>
        <t>[Threaded comment]
Your version of Excel allows you to read this threaded comment; however, any edits to it will get removed if the file is opened in a newer version of Excel. Learn more: https://go.microsoft.com/fwlink/?linkid=870924
Comment:
    China: inland rivers and ports in ECA</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tc={E4BD7BB2-9BC3-EE4A-B397-D4AF4E9AE269}</author>
    <author>tc={7714B721-CDBF-A041-8C14-61A26A43A5D4}</author>
    <author>tc={91F1893A-F7B1-1B4B-B5D3-8A2ED7B28465}</author>
    <author>tc={174DCB47-916B-7348-AE38-3969D8D62BDB}</author>
    <author>tc={D33B54AC-2845-2444-894B-149618C653CF}</author>
    <author>tc={7ABF2DA5-83CE-7B4F-A781-1A1F0C4D2063}</author>
    <author>tc={827599AD-0D35-514A-87AF-8F52B397FDE0}</author>
    <author>tc={20CC3557-3042-8843-B813-4C0BE2E46B8D}</author>
    <author>tc={7C85009C-418C-B246-984C-03635AE9FDB8}</author>
    <author>tc={AA4CE58E-BAB7-F243-ACE4-340B714D6D52}</author>
    <author>tc={1EEC60E4-0EAF-0247-878C-4B608CF7CB6C}</author>
    <author>tc={332A1AC0-1BDE-C041-9951-1076B540A6BE}</author>
    <author>tc={1A4F97D9-060D-4B46-A34D-D743DD9AA9B6}</author>
    <author>tc={DDB083D0-F60C-334D-8999-9CADC33F600D}</author>
    <author>tc={C0A48D18-F34D-C14E-83BA-89CD2E022737}</author>
    <author>tc={9AEBDA84-CCA9-C945-862F-D35C19330DA7}</author>
    <author>tc={DE89D48A-AD26-454C-AFC4-B38D52C7A9D7}</author>
    <author>tc={753E35CA-4809-A040-B66C-893A78001929}</author>
    <author>tc={E9A38FFE-D388-DE49-9849-556DB0D9357F}</author>
    <author>tc={C394A5DD-22F9-7644-9ED7-299FDB0B9972}</author>
    <author>tc={FB640885-27AC-6B44-B1A0-145C8DB869F0}</author>
    <author>tc={E89D9190-85AA-DB45-AF1C-F6F0BA602400}</author>
  </authors>
  <commentList>
    <comment ref="D9" authorId="0" shapeId="0" xr:uid="{E4BD7BB2-9BC3-EE4A-B397-D4AF4E9AE269}">
      <text>
        <t>[Threaded comment]
Your version of Excel allows you to read this threaded comment; however, any edits to it will get removed if the file is opened in a newer version of Excel. Learn more: https://go.microsoft.com/fwlink/?linkid=870924
Comment:
    Applies only to cruise ships</t>
      </text>
    </comment>
    <comment ref="G11" authorId="1" shapeId="0" xr:uid="{7714B721-CDBF-A041-8C14-61A26A43A5D4}">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12" authorId="2" shapeId="0" xr:uid="{91F1893A-F7B1-1B4B-B5D3-8A2ED7B28465}">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13" authorId="3" shapeId="0" xr:uid="{174DCB47-916B-7348-AE38-3969D8D62BDB}">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14" authorId="4" shapeId="0" xr:uid="{D33B54AC-2845-2444-894B-149618C653CF}">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16" authorId="5" shapeId="0" xr:uid="{7ABF2DA5-83CE-7B4F-A781-1A1F0C4D2063}">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17" authorId="6" shapeId="0" xr:uid="{827599AD-0D35-514A-87AF-8F52B397FDE0}">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18" authorId="7" shapeId="0" xr:uid="{20CC3557-3042-8843-B813-4C0BE2E46B8D}">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23" authorId="8" shapeId="0" xr:uid="{7C85009C-418C-B246-984C-03635AE9FDB8}">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E28" authorId="9" shapeId="0" xr:uid="{AA4CE58E-BAB7-F243-ACE4-340B714D6D52}">
      <text>
        <t>[Threaded comment]
Your version of Excel allows you to read this threaded comment; however, any edits to it will get removed if the file is opened in a newer version of Excel. Learn more: https://go.microsoft.com/fwlink/?linkid=870924
Comment:
    Rules at port</t>
      </text>
    </comment>
    <comment ref="G31" authorId="10" shapeId="0" xr:uid="{1EEC60E4-0EAF-0247-878C-4B608CF7CB6C}">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32" authorId="11" shapeId="0" xr:uid="{332A1AC0-1BDE-C041-9951-1076B540A6BE}">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33" authorId="12" shapeId="0" xr:uid="{1A4F97D9-060D-4B46-A34D-D743DD9AA9B6}">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37" authorId="13" shapeId="0" xr:uid="{DDB083D0-F60C-334D-8999-9CADC33F600D}">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38" authorId="14" shapeId="0" xr:uid="{C0A48D18-F34D-C14E-83BA-89CD2E022737}">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39" authorId="15" shapeId="0" xr:uid="{9AEBDA84-CCA9-C945-862F-D35C19330DA7}">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40" authorId="16" shapeId="0" xr:uid="{DE89D48A-AD26-454C-AFC4-B38D52C7A9D7}">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41" authorId="17" shapeId="0" xr:uid="{753E35CA-4809-A040-B66C-893A78001929}">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42" authorId="18" shapeId="0" xr:uid="{E9A38FFE-D388-DE49-9849-556DB0D9357F}">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43" authorId="19" shapeId="0" xr:uid="{C394A5DD-22F9-7644-9ED7-299FDB0B9972}">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44" authorId="20" shapeId="0" xr:uid="{FB640885-27AC-6B44-B1A0-145C8DB869F0}">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 ref="G45" authorId="21" shapeId="0" xr:uid="{E89D9190-85AA-DB45-AF1C-F6F0BA602400}">
      <text>
        <t xml:space="preserve">[Threaded comment]
Your version of Excel allows you to read this threaded comment; however, any edits to it will get removed if the file is opened in a newer version of Excel. Learn more: https://go.microsoft.com/fwlink/?linkid=870924
Comment:
    Assumption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tc={450A8790-A3BF-A549-89D0-7949B369052B}</author>
  </authors>
  <commentList>
    <comment ref="E2" authorId="0" shapeId="0" xr:uid="{450A8790-A3BF-A549-89D0-7949B369052B}">
      <text>
        <t>[Threaded comment]
Your version of Excel allows you to read this threaded comment; however, any edits to it will get removed if the file is opened in a newer version of Excel. Learn more: https://go.microsoft.com/fwlink/?linkid=870924
Comment:
    As part of the Port Operating Handbook</t>
      </text>
    </comment>
  </commentList>
</comments>
</file>

<file path=xl/sharedStrings.xml><?xml version="1.0" encoding="utf-8"?>
<sst xmlns="http://schemas.openxmlformats.org/spreadsheetml/2006/main" count="988" uniqueCount="338">
  <si>
    <t>Wiki</t>
  </si>
  <si>
    <t>Country</t>
  </si>
  <si>
    <t>Ports</t>
  </si>
  <si>
    <t>Ban or restriction</t>
  </si>
  <si>
    <t>Ban on…</t>
  </si>
  <si>
    <t>Type of 
ban/restriction</t>
  </si>
  <si>
    <t>Bans/restriction is 
implemented by</t>
  </si>
  <si>
    <t>Area</t>
  </si>
  <si>
    <t>Year</t>
  </si>
  <si>
    <t>Details</t>
  </si>
  <si>
    <t>Link</t>
  </si>
  <si>
    <t>In which country the ban/restriction (in general called "measures") is applied.</t>
  </si>
  <si>
    <t>Port that has implemented the ban/restriction. This can be a decision of the port/port authority (e.g., Gothenburg in Sweden), or of the State (e.g., Kenya).
When the row is blank means that the measure it's applied at national level.</t>
  </si>
  <si>
    <t xml:space="preserve">Whether the measure is a ban that completely prohibits the use of scrubbers or the dump of their discharges; and or a restriction that allows their use or the dump of discharges prior the satisfaction of certain clauses or requites that are port or country dependent. </t>
  </si>
  <si>
    <t>When a ban is chosen, whether this ban is applied to open-loop scrubbers or washwater discharges from open-loop scrubbers only ("open-loop"), or to all scrubber types or washwater discharges  from all scrubbers type ("all scrubbers").  When in the official document or in our sources open-loop scrubbers were explicitly cited we considered this a ban on those types of scrubbers only. When the ban used the term "washwaters" we assumed washwaters include discharges both from open-loop scrubbers and closed-loop scrubbers (bleed-off water). In some rare cases, the ban was on contaminated and wastewater (marked as "contaminated or wastewaters") so we considered this a ban on scrubbers discharges too.
In the case of a restriction, the field stayed empty.</t>
  </si>
  <si>
    <t xml:space="preserve">How the ban/restriction were implemented e.g., inside the regulation of the port/port authority, Notice, Tariff, guidelines, etc. </t>
  </si>
  <si>
    <t>Whether the ban/restriction was issued by the State or was a decision of the port/port authority (the degree of independence that port authorities have from the state can vary depending on the country and the specific legal framework in place).</t>
  </si>
  <si>
    <t>Geographical area where the ban/restriction is applied.</t>
  </si>
  <si>
    <t>Year when the ban/restriction was announced in official documents.</t>
  </si>
  <si>
    <t>More detailed information about the ban/restriction as declared in official document (quotes of official documents). When this was not available we cited the source of the ban/restriction information.</t>
  </si>
  <si>
    <t>Source where the ban/restriction can be found in the official document. When this was not available we linked the source we used to get the information of the existance of the measures.</t>
  </si>
  <si>
    <t xml:space="preserve">n.a. </t>
  </si>
  <si>
    <t>information not available</t>
  </si>
  <si>
    <r>
      <t xml:space="preserve">When something is marked in </t>
    </r>
    <r>
      <rPr>
        <sz val="11"/>
        <color theme="0" tint="-0.34998626667073579"/>
        <rFont val="Helvetica (Headings)"/>
      </rPr>
      <t>grey</t>
    </r>
    <r>
      <rPr>
        <sz val="11"/>
        <color theme="1"/>
        <rFont val="Helvetica"/>
        <family val="2"/>
        <scheme val="major"/>
      </rPr>
      <t>, the information is not classified either as ban or restriction, but was worth mentioning it.</t>
    </r>
  </si>
  <si>
    <r>
      <t xml:space="preserve">When we could not verify the information on the original official document we marked the cell in </t>
    </r>
    <r>
      <rPr>
        <sz val="11"/>
        <color theme="8" tint="0.39997558519241921"/>
        <rFont val="Helvetica (Headings)"/>
      </rPr>
      <t>green</t>
    </r>
    <r>
      <rPr>
        <sz val="11"/>
        <color rgb="FF000000"/>
        <rFont val="Helvetica"/>
        <family val="2"/>
        <scheme val="major"/>
      </rPr>
      <t>. In these cases, we reported the information as it was given in the consulted sources.</t>
    </r>
  </si>
  <si>
    <t>Total ships with scrubbers</t>
  </si>
  <si>
    <t>Source: DNV</t>
  </si>
  <si>
    <t>Open-loop</t>
  </si>
  <si>
    <t>Closed-loop</t>
  </si>
  <si>
    <t>Hybrid</t>
  </si>
  <si>
    <t>Unknown and Dry</t>
  </si>
  <si>
    <t>Total</t>
  </si>
  <si>
    <t xml:space="preserve">Bahrain </t>
  </si>
  <si>
    <t>Restriction</t>
  </si>
  <si>
    <t>Marine Notice</t>
  </si>
  <si>
    <t>State</t>
  </si>
  <si>
    <t>Territorial waters</t>
  </si>
  <si>
    <t>Marine Notice PMA 03: "Discharging of washwater from open loop mode EGC systems (Scrubber) is prohibited when ship is within limit of port of Bahrain including the anchorage area. Discharging of washwater from open loop mode EGC systems (Scrubber) into Bahraini territorial waters and exclusive economic zone (EEZ) is not permitted unless it can be proved that the discharge of washwater complied with the IMO 2015 guidelines for exhaust gas cleaning systems (MEPC.259(68)) and there is no negative impact on marine ecosystems.
PMA strongly encourages the vessel to use the close loop mode (no discharge over board) when it sails within Bahraini waters.
EGCS Washwater Residue
1. Washwater residues generated by the EGC unit should be delivered ashore to adequate reception facilities. Such residues should not be discharged into the sea or incinerated onboard.
2. Each ship fitted with an EGC unit should record the storage and disposal of washwater residues in an EGC log, including the date, time and location of such storage and disposal. The EGC log may form a part of an existing log-book or electronic recording system as approved by the Administration."</t>
  </si>
  <si>
    <t>https://britanniapandi.com/wp-content/uploads/2020/01/MARINE-NOTICE-PMA-03-2019-Exhaust-Gas-Cleaning-System-EGCS-Bahrain.pdf</t>
  </si>
  <si>
    <t>Egypt</t>
  </si>
  <si>
    <t>Ban</t>
  </si>
  <si>
    <t>all scrubbers</t>
  </si>
  <si>
    <t>n.a.</t>
  </si>
  <si>
    <t>Territorial waters and ports</t>
  </si>
  <si>
    <t>The use of all tyes of scrubbers is prohibited (thus, washwater discharges)</t>
  </si>
  <si>
    <t xml:space="preserve">https://britanniapandi.com/wp-content/uploads/2022/12/Britannia-Loss-Prevention-Guidance-List-of-Jurisdictions-restricting-or-banning-scrubber-wash-discharges-updated-29-11-2022.pdf </t>
  </si>
  <si>
    <t>Suez canal</t>
  </si>
  <si>
    <t>Circular</t>
  </si>
  <si>
    <t>Port or Port Authority</t>
  </si>
  <si>
    <t>Port area</t>
  </si>
  <si>
    <t>SCA Circular No. 8: washwater discharges are prohibited</t>
  </si>
  <si>
    <t xml:space="preserve">https://www.suezcanal.gov.eg/English/Navigation/NavigationCirculars/Pages/nc-8-2019.aspx / https://britanniapandi.com/wp-content/uploads/2020/01/SCA-ANNEX-VI-CLARIFICATION-01-2020.pdf </t>
  </si>
  <si>
    <t>Ghana</t>
  </si>
  <si>
    <t>open-loop</t>
  </si>
  <si>
    <t>https://britanniapandi.com/wp-content/uploads/2022/12/Britannia-Loss-Prevention-Guidance-List-of-Jurisdictions-restricting-or-banning-scrubber-wash-discharges-updated-29-11-2022.pdf</t>
  </si>
  <si>
    <t>Israel</t>
  </si>
  <si>
    <t>Notice</t>
  </si>
  <si>
    <t>Port area and at anchor</t>
  </si>
  <si>
    <t>MP27: Discharging of washwater from open loop mode EGC systems (Scrubber) is prohibited when ship is berthing alongside in any Israeli port, including ports anchorage area.</t>
  </si>
  <si>
    <t>https://www.nepia.com/industry-news/no-scrubs-more-ports-declare-ban-on-egcs-discharges-update/</t>
  </si>
  <si>
    <t>Ivory Coast</t>
  </si>
  <si>
    <t>open-loop operation are prohibited in territorial waters</t>
  </si>
  <si>
    <t xml:space="preserve">https://www.nepia.com/industry-news/no-scrubs-more-ports-declare-ban-on-egcs-discharges-update/ </t>
  </si>
  <si>
    <t>Kenya</t>
  </si>
  <si>
    <t>National guidelines</t>
  </si>
  <si>
    <t>All ports area</t>
  </si>
  <si>
    <t>"Kenya’s National Guidelines:
SCRUBBER WASHWATER DISCHARGE
7.1 The discharge of wash-water from open-loop scrubbers is prohibited in the Kenyan Ports limits. This is to maintain the standard of Kenya marine water quality.
7.2 While in the port of Mombasa, ships fitted with hybrid type of scrubbers shall switch to the closed-loop mode of operation. Ships fitted with open-loop scrubbers shall switch over to compliant fuel oil.
7.2 While in the port of Mombasa, ships fitted with hybrid type of scrubbers shall switch to the closed- loop mode of  operation.  Ships  fitted with open-loop scrubbers shall switch over to compliant fuel oil."</t>
  </si>
  <si>
    <t xml:space="preserve">https://kma.go.ke/implementation-of-imo-sulphur-limit/ </t>
  </si>
  <si>
    <t>Mauritius</t>
  </si>
  <si>
    <t>Merchant Shipping Notice</t>
  </si>
  <si>
    <t>Marine Notice Ref 2: prohibition of washwater discharges from open-loop scrubbers. Ships ahll use compliant fuel oil within 12 nm from the shore exept in the case of innocent passage</t>
  </si>
  <si>
    <t xml:space="preserve">https://britanniapandi.com/wp-content/uploads/2022/12/Implementation-of-IMO-2020-Global-Sulphur-Cap-Merchant-Notice-2019.pdf </t>
  </si>
  <si>
    <t xml:space="preserve">Mozambique </t>
  </si>
  <si>
    <t>Within ports, bays, and estuaries (where salinity is 1.025 or more) open-loop scrubbers are not allowed and ships must use compliant fuels. Open-loop scrubbers are allowed in the Mozambique territorial waters as long as they are working properly and following all the regulations.</t>
  </si>
  <si>
    <t>Nacala</t>
  </si>
  <si>
    <t>Port Regulation</t>
  </si>
  <si>
    <t>Washwater discharges are prohibited in accordance with Decree 45/2006</t>
  </si>
  <si>
    <t>Oman</t>
  </si>
  <si>
    <t>Marine Notice No. 09: washwater discharges from open-loop scrubbers are prohibited; hybrid scrubbers must switch to close mode in territorial waters; washing residues from closed-loop must be disposed of the waste at the port facilities</t>
  </si>
  <si>
    <t xml:space="preserve">https://britanniapandi.com/wp-content/uploads/2022/12/Oman-directive-Marine-Notice-No-09-2020-11-2020.pdf </t>
  </si>
  <si>
    <t>Pakistan</t>
  </si>
  <si>
    <t>Karachi and Bin Qasim</t>
  </si>
  <si>
    <t>Circular No. 001/2020: Washwater discharges from open-loop are prohibited. Ships must switch to closed-loop operations or compliant fuels</t>
  </si>
  <si>
    <t xml:space="preserve">https://mercantilemarine.gov.pk/Body/News/circular-0004.pdf </t>
  </si>
  <si>
    <t>Qatar</t>
  </si>
  <si>
    <t>Regulation guide</t>
  </si>
  <si>
    <t>Port Informaration and Regulation Guide 6.73: "as per Qatari Environmental Law, washwater originated from the open loop scrubbers, containing chemicals and /or metals are PROHIBITED to be discharged in Qatari waters." According to EGCSA has not ratified MARPOL Annex VI yet.</t>
  </si>
  <si>
    <t xml:space="preserve">https://www.gard.no/Content/30492104/Mesaieed-Regulations-Guide-2020.pdf </t>
  </si>
  <si>
    <t>Saudi Arabia</t>
  </si>
  <si>
    <t>Circular No. 55: washwater discharges from open-loop scrubbers is prohibited until an environmental standard is issued</t>
  </si>
  <si>
    <t xml:space="preserve">https://britanniapandi.com/wp-content/uploads/2020/08/Preventing-ships-exhaust-wash-water-discharges-Circular-55-2020-Saudi-Ports-Authority-2020.pdf </t>
  </si>
  <si>
    <t>Turkey</t>
  </si>
  <si>
    <t>No. E-84973951-140.99-698452: washwater discharges are not allowed. Vessels using open-loop scrubbers have to switch to compliant fuels</t>
  </si>
  <si>
    <t xml:space="preserve">https://alandia.wntr.io/uploads/2021/04/translation-of-the-official-announcement-1.pdf </t>
  </si>
  <si>
    <t xml:space="preserve">United Arab Emirates </t>
  </si>
  <si>
    <t>Fujairah</t>
  </si>
  <si>
    <t>Notice to Mariners</t>
  </si>
  <si>
    <t>Notice to Mariners No. 252: waswater discharges and open-loop scrubbers are not allowed in port waters</t>
  </si>
  <si>
    <t xml:space="preserve">https://fujairahport.ae/wp-content/uploads/2020/02/NTM252.pdf </t>
  </si>
  <si>
    <t>Dubai</t>
  </si>
  <si>
    <t>Guidelines</t>
  </si>
  <si>
    <t>The use of scrubbers is prohibited within Dubai territorial waters and ports</t>
  </si>
  <si>
    <t>The measures exist in X countries</t>
  </si>
  <si>
    <t>How the ban is applied:</t>
  </si>
  <si>
    <t>Contaminated or wastewaters</t>
  </si>
  <si>
    <t>Washwater from open-loop</t>
  </si>
  <si>
    <t xml:space="preserve">Washwater from all scrubber types </t>
  </si>
  <si>
    <t>Others</t>
  </si>
  <si>
    <t>Territorial waters, internal waters</t>
  </si>
  <si>
    <t>All ports and inland waters</t>
  </si>
  <si>
    <t>All port area and at anchor</t>
  </si>
  <si>
    <t>Port area and inland waterway</t>
  </si>
  <si>
    <t>Inland waterways</t>
  </si>
  <si>
    <t>Internal waters and coast</t>
  </si>
  <si>
    <t>Argentina</t>
  </si>
  <si>
    <t>Prohibition currently suspended</t>
  </si>
  <si>
    <t xml:space="preserve">Regulation </t>
  </si>
  <si>
    <t>Regulation No. 15/2020: prohibition of the discharge of waswater in Argentinian territorial waters and ports. It is currently suspended due to Covid-19.avoid theuse of open-loop, washwater can be discharged only if authorized</t>
  </si>
  <si>
    <t>https://britanniapandi.com/wp-content/uploads/2022/12/Disposicion-DISFC-2020-15-APN-DPAM_PNA-Boletin-Oficial-Argentina-08-2020.pdf</t>
  </si>
  <si>
    <t>Belize</t>
  </si>
  <si>
    <t>Marine Circular 01 - BPA/MS/23-1(98): Discharge of Exhaust Gas Cleaning Wash Water prohibited in ports and territorial water</t>
  </si>
  <si>
    <t xml:space="preserve">https://britanniapandi.com/wp-content/uploads/2022/12/Belize-Port-Authority-Environmental-Protection-Guideline-Belize-Port-Authority-12-2018.pdf </t>
  </si>
  <si>
    <t>Bermuda</t>
  </si>
  <si>
    <t>Environmental Policy</t>
  </si>
  <si>
    <t xml:space="preserve">Environmental policy for ships: Washwater and residue from the EGCS shall be not disposed of in Bermuda or discharged into Bermuda’s waters but shall be stored on board the ship until outside of Bermuda’s waters (i.e. EGCS operated in 'Closed' Configuration). Ships that are equipped with exhaust gas cleaning systems (EGCS) that wish to operate using fuels of higher levels of sulphur shall seek prior approval from the Environmental Authority before using the EGCS in Bermuda’s territorial waters.  </t>
  </si>
  <si>
    <t xml:space="preserve">https://www.gov.bm/environmental-policy-ships </t>
  </si>
  <si>
    <t>Brazil</t>
  </si>
  <si>
    <t>Vale S.A. ports</t>
  </si>
  <si>
    <t>Statement</t>
  </si>
  <si>
    <t>Exhaust Gas Scrubber Washwater Discharges are prohibited in ports operated by Vale S.A.. Recommended no washwater within 24 nm from the coast</t>
  </si>
  <si>
    <t>https://britanniapandi.com/wp-content/uploads/2020/08/Low-Sulphur-Fuel-Oil-use-and-Scrubbers-Wash-Water-Discharge-Vale-12-2019.pdf</t>
  </si>
  <si>
    <t>Circular 7: "The ships that choose to use the Exhaust Gas Cleaning System - EGCS (Scrubbers) must have the equipment approved by a Classification Society, have an approved SOx emission compliance plan, as well as the approved documentation in accordance with the guidelines from the MEPC 259(68)."</t>
  </si>
  <si>
    <t xml:space="preserve">https://britanniapandi.com/wp-content/uploads/2022/12/Fuel-for-Shipping-Sulfur-limit-Directorate-of-Ports-and-Coasts-Brazilian-Navy-11-2019.pdf </t>
  </si>
  <si>
    <t>Pelotas</t>
  </si>
  <si>
    <t>Order of service</t>
  </si>
  <si>
    <t>OS 006: Prohibition of washwaters discharges from open-loop scrubbers and closed-loop scubbers within the polygons of the Ports of Rio Grande do Sol, Lake Guaiba, Lagoa dos Patos waterway</t>
  </si>
  <si>
    <t>https://www.portosrs.com.br/site/public/uploads/site/atos/205.pdf</t>
  </si>
  <si>
    <t>Porto Alegre</t>
  </si>
  <si>
    <t>Porto de Rio Grande</t>
  </si>
  <si>
    <t>Paranaguá e Antonina</t>
  </si>
  <si>
    <t xml:space="preserve">RL-APPA-SGI-003: The discharge of washwater from open-loop scrubbers is prohibited in the port areas. 
"The discharge of washing water from exhaust gas cleaning systems (scrubbers), that is, the use of open-loop systems, is prohibited in the areas of the organized ports of Paranaguá and Antonina due to the environmental sensitivity of the estuary represented by the high density of coastal and marine Full Protection Conservation Units, including National Parks (illustrated in appendix 9-1). Thus, only the use of scrubbers in closed loops is authorized, and the discharge of their effluents within the limits of the polygonal boundaries of the organized ports of Paranaguá and Antonina is strictly forbidden."
</t>
  </si>
  <si>
    <t>https://www.portosdoparana.pr.gov.br/sites/portos/arquivos_restritos/files/documento/2022-12/rl-appa-sgi-003_-_regulamento_de_ssma_para_embarcacoes_r01_0.pdf</t>
  </si>
  <si>
    <t>Santos</t>
  </si>
  <si>
    <t>Prohibition of open-loop scrubbers and washwater discharges</t>
  </si>
  <si>
    <t xml:space="preserve">https://proinde.com.br/news/more-about-scrubbers-in-brazil/?utm_source=rss&amp;utm_medium=rss&amp;utm_campaign=more-about-scrubbers-in-brazil </t>
  </si>
  <si>
    <t>Canada</t>
  </si>
  <si>
    <t>Vancouver</t>
  </si>
  <si>
    <t>"The discharge of wash water from exhaust gas cleaning systems (EGCS) from all fuel combustion machinery (excluding main engines) into the environment is not permitted while a vessel is at anchorage or at berth within the Port of Vancouver. This applies to the wash water from open-loop and closed-loop EGCS. It does not apply to inert-gas scrubbers required by tankers for cargo operations and safety reasons.
While in the Port of Vancouver, ships fitted with hybrid scrubbers shall switch to the closed-loop mode and operate the scrubber in a zero-discharge mode. Bleed-off from closed-loop scrubbers is prohibited and all EGCS wash water must be retained on the vessel"</t>
  </si>
  <si>
    <t xml:space="preserve">https://www.portvancouver.com/wp-content/uploads/2021/11/2021-11-24-Notice-of-Amendment-Port-Information-Guide.pdf </t>
  </si>
  <si>
    <t>Port of St. John</t>
  </si>
  <si>
    <t>contaminated or waste waters</t>
  </si>
  <si>
    <t>Port Information Guide</t>
  </si>
  <si>
    <t>Washwater discharges from open-loop scrubbers are prohibited</t>
  </si>
  <si>
    <t>https://sjpa-apsj.com/uploads/documents/PORT-INFORMATION-GUIDE-November-14-2022.pdf</t>
  </si>
  <si>
    <t>Port of Cartier</t>
  </si>
  <si>
    <t xml:space="preserve">https://pepen.gr/sites/default/files/2021-12/ATTACHMENT%2019.pdf </t>
  </si>
  <si>
    <t>Panama</t>
  </si>
  <si>
    <t>Shipping Notice</t>
  </si>
  <si>
    <t>Notice to Shipping No. N1: (5) "Residues from the Exhaust Gas Cleaning System (EGCS) washwater are to be collected on board. Discharging these residues into the water bodies under the responsibility of the Panama Canal or incinerating them on board is not permitted.
(6) If a Closed Loop Scrubber system is operated during Canal transit, the cleaned bleed- off water is to be retained in a holding tank on board."</t>
  </si>
  <si>
    <t xml:space="preserve">https://britanniapandi.com/wp-content/uploads/2020/11/Panama-canal-N01-2020-PCA-2020.pdf </t>
  </si>
  <si>
    <t>Trinidad &amp; Tobago</t>
  </si>
  <si>
    <t>Shipping Notice SN5: washwater shall be delivered asore to reception facilities and not be discharged at sea or incinerated unless authorized</t>
  </si>
  <si>
    <t xml:space="preserve">https://britanniapandi.com/wp-content/uploads/2022/12/SN5-2019-ECGS-Shipping-Notice-Trinidad-Tobago-07-2019.pdf </t>
  </si>
  <si>
    <t>USA - California</t>
  </si>
  <si>
    <t xml:space="preserve">The CARB regulation stipulates that only distillate fuels can be used to comply with the 0.1% sulphur limit. Changeover to compliant distillate fuel (Marine Gas Oil or Marine Diesel Oil) prior to entering Californian waters and prohibition of the use of scrubbers within 24nm of the California coast as an alternative air emissions means of compliance. </t>
  </si>
  <si>
    <t xml:space="preserve">https://ww2.arb.ca.gov/our-work/programs/ocean-going-vessel-fuel-regulation </t>
  </si>
  <si>
    <t>USA - Connecticut</t>
  </si>
  <si>
    <t>Regulatory program</t>
  </si>
  <si>
    <t xml:space="preserve">2013 Vessel General Permit (VGP) (section 6.5.9): washwater discharges into Connecticut waters from vessels covered under the VSP or small VGP are prohibited. Discharge of exhaust gas scrubber washwater into Connecticut waters from any vessel is prohibited.
</t>
  </si>
  <si>
    <t xml:space="preserve">https://www3.epa.gov/npdes/pubs/vgp_permit2013.pdf </t>
  </si>
  <si>
    <t>USA - Washington State</t>
  </si>
  <si>
    <t>Seattle</t>
  </si>
  <si>
    <t>Tariff</t>
  </si>
  <si>
    <t>Terminals Tariff No. 5, Item 4001: washwater discharges from cruise ship are prohibited</t>
  </si>
  <si>
    <t>https://www.portseattle.org/sites/default/files/2022-12/Terminals%20Tariff%205%2001.01.23.pdf</t>
  </si>
  <si>
    <t>USA - Hawaii</t>
  </si>
  <si>
    <t>2013 Vessel General Permit (section 6.7):  The State of Hawaii (Clean Water Branch) issued ‘Blanket Section 401’ Water Quality Criteria (WQC) that covers 27 categories of effluent discharge including scrubbers washwater that have to receive the best control or treatment into waters of the State of Hawaii. Clean Water Branch (CWB) is responsible for issuing or denying the license or permit to avoid water pollutant discharge</t>
  </si>
  <si>
    <t>USA - Florida</t>
  </si>
  <si>
    <t>Canaveral</t>
  </si>
  <si>
    <t>CPA Tariff No.16: washwater discharges from ship engine exhaust are prohibited (Governing Rates, Rules &amp; Regulations of Marine and Port Services Provided by the Canaveral Port Authority)</t>
  </si>
  <si>
    <t xml:space="preserve">https://www.portcanaveral.com/Cargo/Port-Tariff/CPA-Tariff-16-FY21-FINAL-(1).aspx </t>
  </si>
  <si>
    <t xml:space="preserve">Everglades </t>
  </si>
  <si>
    <t>Port Everglades Tariff No. 12: washwater discharges (ballast water and ship engine exhast) are prohibited unless compliant with Chapter 27 of Pollution Control</t>
  </si>
  <si>
    <t xml:space="preserve">https://assets.simpleviewinc.com/simpleview/image/upload/v1/clients/porteverglades/Tariff_No_12_entire10062020AdminCode_ba80e26a-2386-477a-935b-05281e34ab66.pdf </t>
  </si>
  <si>
    <t xml:space="preserve">China </t>
  </si>
  <si>
    <t>Inland rivers in ECAs, ports in ECA and Bohai Sea</t>
  </si>
  <si>
    <t>Washwater discharges from open-loop are prohibited in indicated areas. If ships cannot store washwater they must switch to compliant fuels. Certificate needed when scrubbers are on board</t>
  </si>
  <si>
    <t>Hong Kong</t>
  </si>
  <si>
    <t>Regulation</t>
  </si>
  <si>
    <t>Regulation Air Pollution Control L.N. 135: no particular restriction on washwaters but the use of scrubbers has to be granted by the authorities who have to be satisfied with the abatement technologies used for sulfur</t>
  </si>
  <si>
    <t>https://www.elegislation.gov.hk/hk/2018/ln135!en</t>
  </si>
  <si>
    <t>Malaysia</t>
  </si>
  <si>
    <t>MSN 07: washwater discharges from open-loop scrubbers are prohibited within 12 nm from the nearest land. Ship transiting the Malacca Strait and not calling are excluded (MSN 08)</t>
  </si>
  <si>
    <t xml:space="preserve">https://britanniapandi.com/wp-content/uploads/2022/12/Requirement-for-Ships-Installed-Exhaust-Gas-Cleaning-MSN-2019.pdf </t>
  </si>
  <si>
    <t>Singapore</t>
  </si>
  <si>
    <t>Port Marine Circular No. 19: washwater discharges from open-loop scrubbers is prohibited. This is not applied to ships transiting the Traffic Separation Scheme without caling the Port of Singapore</t>
  </si>
  <si>
    <t xml:space="preserve">https://britanniapandi.com/wp-content/uploads/2020/01/MPA-pc19-019-11-2019.pdf </t>
  </si>
  <si>
    <t>Inland waters and coast</t>
  </si>
  <si>
    <t>Albania</t>
  </si>
  <si>
    <t>Belgium</t>
  </si>
  <si>
    <t>Washwater discharges are prohibited in ports and inland waters but allowed in costal areas and open sea at least 3 nm off the coast. The discharges must comply with Water Framework Directive</t>
  </si>
  <si>
    <t xml:space="preserve">https://transport.ec.europa.eu/system/files/2017-02/acceptability_of_discharges_of_scrubber_wash_water.pdf </t>
  </si>
  <si>
    <t>Croatia</t>
  </si>
  <si>
    <t>Notice: only [closed-]loop operation is allowed</t>
  </si>
  <si>
    <t>Cyprus</t>
  </si>
  <si>
    <t>Regulation 373 Part II: ships requiring to use scrubbers must submit a request and receive approval</t>
  </si>
  <si>
    <t>Estonia</t>
  </si>
  <si>
    <t xml:space="preserve">Circular No. 4: requirements for washwater discharges and need for authorization prior discharges in port areas </t>
  </si>
  <si>
    <t>Finland</t>
  </si>
  <si>
    <t>Porvoo</t>
  </si>
  <si>
    <t>Port (Safety) Regulation</t>
  </si>
  <si>
    <t>At berth only closed-loop mode should be used. Open loop scrubber systems/modes are not allowed to be used in the harbour area.</t>
  </si>
  <si>
    <t xml:space="preserve">https://www.gard.no/Content/29335439/Safety_regulations_of_Porvoo_harbour_v20.pdf </t>
  </si>
  <si>
    <t>France</t>
  </si>
  <si>
    <t>Decree</t>
  </si>
  <si>
    <t>Decree n° 84-810, amendments to Division 213: washwater discharges from opn-loop scrubbers are prohibited within 3 nm</t>
  </si>
  <si>
    <t xml:space="preserve"> https://www.mer.gouv.fr/sites/default/files/2022-10/PV_CCS_971REG.03.pdf</t>
  </si>
  <si>
    <t>Cannes</t>
  </si>
  <si>
    <t>Charter</t>
  </si>
  <si>
    <t>Washwater discharges from cruise ships are prohibited in port area</t>
  </si>
  <si>
    <t>https://britanniapandi.com/wp-content/uploads/2022/12/Cannes-Bay-Sustainability-Charter-Port-de-Cannes.pdf</t>
  </si>
  <si>
    <t>Marseille</t>
  </si>
  <si>
    <t>"Any vessel wishing to use a scrubber (dry or wet) within the administrative limits of the GPMM must send a request to the Harbor Master’s Office.
As a reminder, Article R 5333-28 of the Transport Code stipulates that it is forbidden to discharge water containing hydrocarbons, hazardous materials, sediments, or other organic or non-organic matter that may be harmful to the environment.
Consequently, the purification systems by washing exhaust gas or scrubbers must not operate in an open loop and reject their effluents in the mooring areas, channels and inland waters of the port of Marseille-Fos."</t>
  </si>
  <si>
    <t>https://www.marseille-port.fr/sites/default/files/2021-07/Port_Info_Guide_EN_JUNE_2021.pdf</t>
  </si>
  <si>
    <t>Le Havre</t>
  </si>
  <si>
    <t>https://pepen.gr/sites/default/files/2021-12/ATTACHMENT%2019.pdf</t>
  </si>
  <si>
    <t>Cherbourg</t>
  </si>
  <si>
    <t>Dunkerque</t>
  </si>
  <si>
    <t>Reunion</t>
  </si>
  <si>
    <t>Germany</t>
  </si>
  <si>
    <t>contaminated or wastewaters</t>
  </si>
  <si>
    <t>Convention decision</t>
  </si>
  <si>
    <t xml:space="preserve">State </t>
  </si>
  <si>
    <t>Inland waterways (including ports and Rhine)</t>
  </si>
  <si>
    <t xml:space="preserve">Strasbourg Waste Convention (CDNI): washwater discharges are prohibited as "other hazardous waste" under Article 9.01 (1) of Annex 2, Part C of the CDNI. </t>
  </si>
  <si>
    <t xml:space="preserve">https://www.cdni-iwt.org/wp-content/uploads/2019/06/CDNI_2019EN.pdf </t>
  </si>
  <si>
    <t>Hamburg</t>
  </si>
  <si>
    <t>Washwater discharges from open-loop scrubbers are prohibited (CDNI)</t>
  </si>
  <si>
    <t>Rostock</t>
  </si>
  <si>
    <t>River Elbe</t>
  </si>
  <si>
    <t>Gibraltar</t>
  </si>
  <si>
    <t>open-loop scrubbers are temporarly not permitted until the Government defines a policy (closed-loop operations are permitted)</t>
  </si>
  <si>
    <t>Ireland</t>
  </si>
  <si>
    <t>Dublin</t>
  </si>
  <si>
    <t>Notice to Mariners No. 37: washwater discharges from scrubbers are prohibited</t>
  </si>
  <si>
    <t xml:space="preserve">http://www.dublinport.ie/wp-content/uploads/2018/06/37-2018-Prohibition-on-the-Discharge-of-Exhaust-Gas-Scrubber-Wash-Water.pdf </t>
  </si>
  <si>
    <t>Waterford</t>
  </si>
  <si>
    <t>Notice to Mariners No. 01: washwater discharges are prohibited</t>
  </si>
  <si>
    <t xml:space="preserve">http://www.portofwaterford.com/wp-content/uploads/2022/07/Notice_to_Mariners_No_1_of_20191.pdf </t>
  </si>
  <si>
    <t>Cork</t>
  </si>
  <si>
    <t>Notice to Mariners No. 15: washwater discharges are prohibited</t>
  </si>
  <si>
    <t xml:space="preserve">https://www.portofcork.ie/notices-to-mariners/?twfId=1940&amp;download=true </t>
  </si>
  <si>
    <t>Bantry</t>
  </si>
  <si>
    <t>Shannon</t>
  </si>
  <si>
    <t>Port Information Guide: washwater discharges are prohibited. "Where Exhaust Gas Cleaning System are operational on vessels, those of the CLOSED LOOP type only are permitted within the port limits of the Shannon Estuary."</t>
  </si>
  <si>
    <t xml:space="preserve">https://www.sfpc.ie/wp-content/uploads/2020/06/Shannon-Estuary-Port-Information-Guide-2021-4.pdf </t>
  </si>
  <si>
    <t>Italy</t>
  </si>
  <si>
    <t>Ravenna</t>
  </si>
  <si>
    <t>Ordinanza n. 35/2011: "effettuare scarichi di rifiuti liquidi e solidi di qualsiasi genere in mare, comprese le acque igieniche di bordo" (it is prohibited to dump liquid and solid waste of any kind in the sea waters, including hygiene waters)</t>
  </si>
  <si>
    <t>http://www.agentimarittimi.ra.it/upload/pdf/capitaneria/ord35-2011-regolamento.pdf</t>
  </si>
  <si>
    <t>Lithuania</t>
  </si>
  <si>
    <t>The pH of the discharged washwater has to be below 8.0 when using caustic soda. All other chemical are prohibited otherwise closed-loop scrubbers have to be use</t>
  </si>
  <si>
    <t xml:space="preserve">https://e-seimas.lrs.lt/portal/legalAct/lt/TAD/TAIS.389888/asr </t>
  </si>
  <si>
    <t>Norway</t>
  </si>
  <si>
    <t>Fjords area (Geirangerfjord and Nærøyfjord)</t>
  </si>
  <si>
    <t>Regulation No. 488 (section 14b): Open-loop scrubbers are not allowed in the Norwegian world heritage fjords</t>
  </si>
  <si>
    <t xml:space="preserve">https://www.sdir.no/contentassets/046ced2d174b490a9d371c411f45c3fe/30-may-2012-no.-488-environmental-safety-for-ships-and-mobile-offshore-units.pdf?t=1566983032628 </t>
  </si>
  <si>
    <t>Eidfjord</t>
  </si>
  <si>
    <t>Closed-loops recommended, discharge shall not occur in the harbor basin - cruise port</t>
  </si>
  <si>
    <t>https://cruise-norway.no/wp-content/uploads/2021/09/EIDF-CRUISEPORT-2022-facts-and-facilities.pdf</t>
  </si>
  <si>
    <t>Stavanger</t>
  </si>
  <si>
    <t>Portugal</t>
  </si>
  <si>
    <t>Lisbon</t>
  </si>
  <si>
    <t xml:space="preserve">Discharge of wash water is not allowed from entry of the port, along the port channel and at berth (moored), until the ship leaves the port </t>
  </si>
  <si>
    <t xml:space="preserve">https://www.portodelisboa.pt/documents/20121/157903/Regulamento_de_Autoridade_Portuária_da_APL.pdf/92b1ebf2-6d81-efa2-c9a1-ee63a1336105?t=1601480247465 </t>
  </si>
  <si>
    <t>Aveiro</t>
  </si>
  <si>
    <t xml:space="preserve">Discharge of washwater is not allowed from entry of the port, along the port channel and at berth (moored), until the ship leaves the port </t>
  </si>
  <si>
    <t>Sines</t>
  </si>
  <si>
    <t>Leixoes</t>
  </si>
  <si>
    <t>Decree-Law</t>
  </si>
  <si>
    <t>Decreto-Lei n. 226-A/2007: Scrubber discharges are not permitted in ports areas and open-loop scrubbers cannot be operated. Closed-loop scrubbers are allowed if the washwaters are stored onboard or discharged in adequate facilities</t>
  </si>
  <si>
    <t>https://www.fao.org/faolex/results/details/en/c/LEX-FAOC072551</t>
  </si>
  <si>
    <t>Romania</t>
  </si>
  <si>
    <t>Open-loop scrubbers are prohibited within port limits but are allowed in territorial waters</t>
  </si>
  <si>
    <t>Slovenia</t>
  </si>
  <si>
    <t>Act</t>
  </si>
  <si>
    <t>Water Act (art. 66): washwater discharges are prohibited, except for unpolluted cooling water</t>
  </si>
  <si>
    <t>https://www.google.com/url?sa=t&amp;rct=j&amp;q=&amp;esrc=s&amp;source=web&amp;cd=&amp;cad=rja&amp;uact=8&amp;ved=2ahUKEwjOj_v5-6j9AhWhRvEDHTqzBC8QFnoECAkQAQ&amp;url=http%3A%2F%2Fpisrs.si%2FPis.web%2FnpbDocPdf%3FidPredpisa%3DZAKO7205%26idPredpisaChng%3DZAKO1244%26type%3Ddoc%26lang%3DEN&amp;usg=AOvVaw1c5QP9zApfv_NkhbXXkHqT</t>
  </si>
  <si>
    <t>Spain</t>
  </si>
  <si>
    <t>Algeciras</t>
  </si>
  <si>
    <t>Valencia</t>
  </si>
  <si>
    <t>Cartagena</t>
  </si>
  <si>
    <t>Huelva</t>
  </si>
  <si>
    <t>Gijón</t>
  </si>
  <si>
    <t>Washwater discharges are prohibited in port area</t>
  </si>
  <si>
    <t>Barcellona</t>
  </si>
  <si>
    <t>Bilbao</t>
  </si>
  <si>
    <t>The use of scrubbers has to be approved before the use in port</t>
  </si>
  <si>
    <t>Cadiz</t>
  </si>
  <si>
    <t>Canary islands ports</t>
  </si>
  <si>
    <t>Sweden</t>
  </si>
  <si>
    <t>Petroport, Stenungsund</t>
  </si>
  <si>
    <t>Port Regulation (section 12): Vessels calling at the Port are not allowed to use open-loop system for scrubbers.</t>
  </si>
  <si>
    <t xml:space="preserve">http://www.petroport.se/wp-content/uploads/2019/11/PetroPort-Harbour-Regulations-2016_v8-nov-2019-1.pdf </t>
  </si>
  <si>
    <t>Trelleborg</t>
  </si>
  <si>
    <t xml:space="preserve">Port Regulation (section 29): washwater discharges are not allowed </t>
  </si>
  <si>
    <t xml:space="preserve">https://www.trelleborgshamn.se/wp-content/uploads/2020/01/Port-Regulations-Valid-from-1-January-2020.pdf </t>
  </si>
  <si>
    <t>Gothenburg</t>
  </si>
  <si>
    <t>Port Regulation (section 8.1): washwater discharges are not allowed. Only closed-loop operations are allowed in port area</t>
  </si>
  <si>
    <t>https://www.portofgothenburg.com/maritime/permits-and-regulations/</t>
  </si>
  <si>
    <t>UK</t>
  </si>
  <si>
    <t>Tillbury</t>
  </si>
  <si>
    <t>Notice to Agents, Berth and ship operators</t>
  </si>
  <si>
    <t>No.15: "Open loop scrubbers are not permitted at any berths operated by the Port of Tilbury. Other individual berth operators may have their own restrictions on the use of scrubbers, agents/owners are therefore advised to contact any berth operators directly for advice."</t>
  </si>
  <si>
    <t xml:space="preserve">http://www.pla.co.uk/assets/nabso15of2020-exhaustgascleaningsystems.pdf </t>
  </si>
  <si>
    <t>Felixstowe</t>
  </si>
  <si>
    <t>Information and procedure guide</t>
  </si>
  <si>
    <t>"Vessels equipped with hybrid scrubbers should operate in the Closed-Loop mode whilst in the harbour and approaches.
Vessels with Open-Loop scrubbers should be aware that their use is currently permitted provided that they are fully functioning and certified as meeting IMO standards."</t>
  </si>
  <si>
    <t>https://www.portoffelixstowe.co.uk/files/8015/9351/1985/Shipmasters_information_booklet_July_2020.pdf</t>
  </si>
  <si>
    <t>Forth and Tay</t>
  </si>
  <si>
    <t>Circular No. 45: washwater discharges from open-loop are prohibited</t>
  </si>
  <si>
    <t xml:space="preserve">https://www.forthports.co.uk/wp-content/uploads/2019/12/Notice-to-Mariners-No-45-of-2019-Use-of-Scubbers.pdf </t>
  </si>
  <si>
    <t>Milford Haven</t>
  </si>
  <si>
    <t>Notice to Mariners No.127: washwater discharges are prohibited</t>
  </si>
  <si>
    <t>https://www.mhpa.co.uk/notice-to-mariners/2019/12/19/notice-to-mariners-no-127-of-2019-policy-on-the-use-of-open-loop-exhaust-scrubbers/</t>
  </si>
  <si>
    <t xml:space="preserve">Australia </t>
  </si>
  <si>
    <t>Hastings</t>
  </si>
  <si>
    <t>The discharge of water from scrubbers into Westernport waters is not permitted</t>
  </si>
  <si>
    <t>https://static1.squarespace.com/static/592f5720f5e2317ce97cec2c/t/59559f78d1758e3b9a29aa6d/1498783617943/POH-OPR-PRO-001+Port+of+Hastings+Operating+Handbook_Rev0.pdf</t>
  </si>
  <si>
    <t>New Zealand</t>
  </si>
  <si>
    <t>Discouraged use of scrubbers</t>
  </si>
  <si>
    <t>Non-statutory guidance</t>
  </si>
  <si>
    <t>"While this guidance is non-statutory, we request that all ships utilising exhaust gas cleaning systems (EGCS or “scrubbers”) adhere to the following good practices when operating within New Zealand’s territorial sea:
- Operate closed loop scrubbers in zero discharge mode and retain any waste on board until it can be disposed of at the next available port reception facility
- Avoid discharging scrubber washwater within the 12 nautical mile coastal marine area
- If switching to compliant fuel (low sulphur fuel oil), do so outside the 12 nautical mile coastal marine area."</t>
  </si>
  <si>
    <t xml:space="preserve">https://environment.govt.nz/guides/guidance-on-the-use-of-exhaust-gas-cleaning-systems-scrubbers-for-ports-regional-authorities-and-ships/ </t>
  </si>
  <si>
    <t>Overall data</t>
  </si>
  <si>
    <t>Contaminated or waste waters</t>
  </si>
  <si>
    <t>Washwater discharges from open-loop</t>
  </si>
  <si>
    <t>All the washwater discharges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</si>
</sst>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font>
      <sz val="12"/>
      <color theme="1"/>
      <name val="Helvetica"/>
      <family val="2"/>
      <scheme val="minor"/>
    </font>
    <font>
      <sz val="12"/>
      <color theme="1"/>
      <name val="Helvetica"/>
      <family val="2"/>
      <scheme val="minor"/>
    </font>
    <font>
      <u/>
      <sz val="12"/>
      <color theme="10"/>
      <name val="Helvetica"/>
      <family val="2"/>
      <scheme val="minor"/>
    </font>
    <font>
      <sz val="12"/>
      <color rgb="FF000000"/>
      <name val="Calibri"/>
      <family val="2"/>
    </font>
    <font>
      <sz val="11"/>
      <color rgb="FF000000"/>
      <name val="Calibri"/>
      <family val="2"/>
    </font>
    <font>
      <sz val="12"/>
      <color rgb="FF000000"/>
      <name val="Helvetica"/>
      <family val="2"/>
      <scheme val="major"/>
    </font>
    <font>
      <sz val="11"/>
      <color rgb="FF000000"/>
      <name val="Helvetica"/>
      <family val="2"/>
      <scheme val="major"/>
    </font>
    <font>
      <sz val="12"/>
      <name val="Helvetica"/>
      <family val="2"/>
      <scheme val="major"/>
    </font>
    <font>
      <sz val="12"/>
      <color theme="1"/>
      <name val="Helvetica"/>
      <family val="2"/>
      <scheme val="major"/>
    </font>
    <font>
      <u/>
      <sz val="12"/>
      <color theme="10"/>
      <name val="Helvetica"/>
      <family val="2"/>
      <scheme val="major"/>
    </font>
    <font>
      <b/>
      <sz val="12"/>
      <color rgb="FF000000"/>
      <name val="Helvetica"/>
      <family val="2"/>
      <scheme val="major"/>
    </font>
    <font>
      <i/>
      <sz val="12"/>
      <color theme="1"/>
      <name val="Helvetica"/>
      <family val="2"/>
      <scheme val="major"/>
    </font>
    <font>
      <i/>
      <sz val="12"/>
      <color rgb="FF000000"/>
      <name val="Helvetica"/>
      <family val="2"/>
      <scheme val="major"/>
    </font>
    <font>
      <b/>
      <sz val="11"/>
      <color rgb="FF000000"/>
      <name val="Helvetica"/>
      <family val="2"/>
      <scheme val="major"/>
    </font>
    <font>
      <u/>
      <sz val="11"/>
      <color theme="10"/>
      <name val="Helvetica"/>
      <family val="2"/>
      <scheme val="major"/>
    </font>
    <font>
      <sz val="11"/>
      <color theme="1"/>
      <name val="Helvetica"/>
      <family val="2"/>
      <scheme val="major"/>
    </font>
    <font>
      <sz val="11"/>
      <name val="Helvetica"/>
      <family val="2"/>
      <scheme val="major"/>
    </font>
    <font>
      <sz val="11"/>
      <color theme="8"/>
      <name val="Helvetica"/>
      <family val="2"/>
      <scheme val="major"/>
    </font>
    <font>
      <sz val="11"/>
      <color theme="9"/>
      <name val="Helvetica"/>
      <family val="2"/>
      <scheme val="major"/>
    </font>
    <font>
      <sz val="11"/>
      <color theme="3" tint="0.79998168889431442"/>
      <name val="Helvetica"/>
      <family val="2"/>
      <scheme val="major"/>
    </font>
    <font>
      <u/>
      <sz val="11"/>
      <color theme="3" tint="0.79998168889431442"/>
      <name val="Helvetica"/>
      <family val="2"/>
      <scheme val="major"/>
    </font>
    <font>
      <sz val="11"/>
      <color rgb="FFD7DDE1"/>
      <name val="Helvetica"/>
      <family val="2"/>
      <scheme val="major"/>
    </font>
    <font>
      <b/>
      <sz val="12"/>
      <color theme="1"/>
      <name val="Helvetica"/>
      <family val="2"/>
      <scheme val="minor"/>
    </font>
    <font>
      <b/>
      <sz val="16"/>
      <color theme="1"/>
      <name val="Helvetica"/>
      <family val="2"/>
      <scheme val="major"/>
    </font>
    <font>
      <sz val="12"/>
      <color theme="1"/>
      <name val="Helvetica (Body)"/>
    </font>
    <font>
      <sz val="12"/>
      <color rgb="FF000000"/>
      <name val="Helvetica (Body)"/>
    </font>
    <font>
      <sz val="11"/>
      <color theme="0" tint="-0.34998626667073579"/>
      <name val="Helvetica (Headings)"/>
    </font>
    <font>
      <sz val="11"/>
      <color theme="8" tint="0.39997558519241921"/>
      <name val="Helvetica (Headings)"/>
    </font>
    <font>
      <sz val="11"/>
      <color rgb="FF000000"/>
      <name val="Helvetica"/>
      <family val="2"/>
      <scheme val="minor"/>
    </font>
    <font>
      <sz val="12"/>
      <color rgb="FF000000"/>
      <name val="Helvetica"/>
      <family val="2"/>
      <scheme val="minor"/>
    </font>
    <font>
      <sz val="12"/>
      <name val="Helvetica"/>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8" tint="0.79998168889431442"/>
        <bgColor rgb="FF000000"/>
      </patternFill>
    </fill>
  </fills>
  <borders count="5">
    <border>
      <left/>
      <right/>
      <top/>
      <bottom/>
      <diagonal/>
    </border>
    <border>
      <left/>
      <right/>
      <top style="thin">
        <color indexed="64"/>
      </top>
      <bottom/>
      <diagonal/>
    </border>
    <border>
      <left/>
      <right/>
      <top/>
      <bottom style="thin">
        <color indexed="64"/>
      </bottom>
      <diagonal/>
    </border>
    <border>
      <left style="medium">
        <color indexed="64"/>
      </left>
      <right/>
      <top/>
      <bottom/>
      <diagonal/>
    </border>
    <border>
      <left/>
      <right/>
      <top/>
      <bottom style="double">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86">
    <xf numFmtId="0" fontId="0" fillId="0" borderId="0" xfId="0"/>
    <xf numFmtId="0" fontId="3" fillId="0" borderId="0" xfId="0" applyFont="1"/>
    <xf numFmtId="0" fontId="4" fillId="0" borderId="0" xfId="0" applyFont="1"/>
    <xf numFmtId="0" fontId="3" fillId="0" borderId="0" xfId="0" applyFont="1" applyAlignment="1">
      <alignment wrapText="1"/>
    </xf>
    <xf numFmtId="0" fontId="2" fillId="0" borderId="0" xfId="2"/>
    <xf numFmtId="0" fontId="5" fillId="0" borderId="0" xfId="0" applyFont="1"/>
    <xf numFmtId="0" fontId="6" fillId="0" borderId="0" xfId="0" applyFont="1"/>
    <xf numFmtId="0" fontId="8" fillId="0" borderId="0" xfId="0" applyFont="1"/>
    <xf numFmtId="0" fontId="10"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8" fillId="0" borderId="1" xfId="0" applyFont="1" applyBorder="1"/>
    <xf numFmtId="0" fontId="8" fillId="0" borderId="1" xfId="0" applyFont="1" applyBorder="1" applyAlignment="1">
      <alignment horizontal="center"/>
    </xf>
    <xf numFmtId="0" fontId="11" fillId="0" borderId="0" xfId="0" applyFont="1"/>
    <xf numFmtId="164" fontId="8" fillId="0" borderId="1" xfId="1" applyNumberFormat="1" applyFont="1" applyBorder="1"/>
    <xf numFmtId="0" fontId="9" fillId="0" borderId="0" xfId="2" applyFont="1" applyAlignment="1">
      <alignment horizontal="center"/>
    </xf>
    <xf numFmtId="0" fontId="6" fillId="0" borderId="0" xfId="0" applyFont="1" applyAlignment="1">
      <alignment vertical="center"/>
    </xf>
    <xf numFmtId="0" fontId="6" fillId="0" borderId="0" xfId="0" applyFont="1" applyAlignment="1">
      <alignment wrapText="1"/>
    </xf>
    <xf numFmtId="0" fontId="6" fillId="0" borderId="2" xfId="0" applyFont="1" applyBorder="1"/>
    <xf numFmtId="164" fontId="6" fillId="0" borderId="0" xfId="0" applyNumberFormat="1" applyFont="1"/>
    <xf numFmtId="0" fontId="13" fillId="0" borderId="0" xfId="0" applyFont="1"/>
    <xf numFmtId="0" fontId="6" fillId="0" borderId="2" xfId="0" applyFont="1" applyBorder="1" applyAlignment="1">
      <alignment vertical="center"/>
    </xf>
    <xf numFmtId="0" fontId="10" fillId="0" borderId="4" xfId="0" applyFont="1" applyBorder="1"/>
    <xf numFmtId="0" fontId="10" fillId="0" borderId="4" xfId="0" applyFont="1" applyBorder="1" applyAlignment="1">
      <alignment wrapText="1"/>
    </xf>
    <xf numFmtId="0" fontId="8" fillId="0" borderId="4" xfId="0" applyFont="1" applyBorder="1"/>
    <xf numFmtId="0" fontId="14" fillId="0" borderId="0" xfId="2" applyFont="1"/>
    <xf numFmtId="0" fontId="15" fillId="0" borderId="0" xfId="0" applyFont="1"/>
    <xf numFmtId="0" fontId="6" fillId="0" borderId="2" xfId="0" applyFont="1" applyBorder="1" applyAlignment="1">
      <alignment wrapText="1"/>
    </xf>
    <xf numFmtId="0" fontId="14" fillId="0" borderId="2" xfId="2" applyFont="1" applyBorder="1"/>
    <xf numFmtId="0" fontId="15" fillId="0" borderId="2" xfId="0" applyFont="1" applyBorder="1"/>
    <xf numFmtId="0" fontId="6" fillId="0" borderId="0" xfId="0" applyFont="1" applyAlignment="1">
      <alignment horizontal="right"/>
    </xf>
    <xf numFmtId="0" fontId="16" fillId="0" borderId="0" xfId="0" applyFont="1"/>
    <xf numFmtId="0" fontId="17" fillId="0" borderId="0" xfId="0" applyFont="1"/>
    <xf numFmtId="0" fontId="18" fillId="0" borderId="0" xfId="0" applyFont="1"/>
    <xf numFmtId="0" fontId="18" fillId="0" borderId="2" xfId="0" applyFont="1" applyBorder="1"/>
    <xf numFmtId="0" fontId="19" fillId="0" borderId="0" xfId="0" applyFont="1" applyAlignment="1">
      <alignment horizontal="left"/>
    </xf>
    <xf numFmtId="0" fontId="19" fillId="0" borderId="0" xfId="0" applyFont="1"/>
    <xf numFmtId="0" fontId="20" fillId="0" borderId="0" xfId="2" applyFont="1"/>
    <xf numFmtId="0" fontId="17" fillId="0" borderId="2" xfId="0" applyFont="1" applyBorder="1"/>
    <xf numFmtId="0" fontId="6" fillId="2" borderId="0" xfId="0" applyFont="1" applyFill="1"/>
    <xf numFmtId="0" fontId="6" fillId="2" borderId="2" xfId="0" applyFont="1" applyFill="1" applyBorder="1"/>
    <xf numFmtId="0" fontId="15" fillId="0" borderId="2" xfId="0" applyFont="1" applyBorder="1" applyAlignment="1">
      <alignment horizontal="right"/>
    </xf>
    <xf numFmtId="164" fontId="15" fillId="0" borderId="0" xfId="1" applyNumberFormat="1" applyFont="1"/>
    <xf numFmtId="0" fontId="6" fillId="0" borderId="0" xfId="0" applyFont="1" applyAlignment="1">
      <alignment horizontal="left"/>
    </xf>
    <xf numFmtId="0" fontId="21" fillId="0" borderId="2" xfId="0" applyFont="1" applyBorder="1"/>
    <xf numFmtId="0" fontId="6" fillId="2" borderId="0" xfId="0" applyFont="1" applyFill="1" applyAlignment="1">
      <alignment wrapText="1"/>
    </xf>
    <xf numFmtId="0" fontId="15" fillId="2" borderId="0" xfId="0" applyFont="1" applyFill="1"/>
    <xf numFmtId="0" fontId="14" fillId="2" borderId="0" xfId="2" applyFont="1" applyFill="1"/>
    <xf numFmtId="0" fontId="14" fillId="0" borderId="0" xfId="2" applyFont="1" applyFill="1"/>
    <xf numFmtId="0" fontId="16" fillId="0" borderId="0" xfId="0" applyFont="1" applyAlignment="1">
      <alignment vertical="center"/>
    </xf>
    <xf numFmtId="0" fontId="17" fillId="2" borderId="0" xfId="0" applyFont="1" applyFill="1"/>
    <xf numFmtId="0" fontId="6" fillId="0" borderId="3" xfId="0" applyFont="1" applyBorder="1" applyAlignment="1">
      <alignment horizontal="right"/>
    </xf>
    <xf numFmtId="0" fontId="0" fillId="0" borderId="0" xfId="0" applyAlignment="1">
      <alignment wrapText="1"/>
    </xf>
    <xf numFmtId="0" fontId="0" fillId="0" borderId="0" xfId="0" applyAlignment="1">
      <alignment vertical="top" wrapText="1"/>
    </xf>
    <xf numFmtId="0" fontId="6" fillId="2" borderId="0" xfId="0" applyFont="1" applyFill="1" applyAlignment="1">
      <alignment vertical="center"/>
    </xf>
    <xf numFmtId="0" fontId="18" fillId="2" borderId="0" xfId="0" applyFont="1" applyFill="1"/>
    <xf numFmtId="0" fontId="6" fillId="2" borderId="0" xfId="0" applyFont="1" applyFill="1" applyAlignment="1">
      <alignment horizontal="right"/>
    </xf>
    <xf numFmtId="0" fontId="15" fillId="0" borderId="0" xfId="0" applyFont="1" applyAlignment="1">
      <alignment horizontal="right"/>
    </xf>
    <xf numFmtId="0" fontId="15" fillId="2" borderId="0" xfId="0" applyFont="1" applyFill="1" applyAlignment="1">
      <alignment horizontal="right"/>
    </xf>
    <xf numFmtId="0" fontId="6" fillId="3" borderId="0" xfId="0" applyFont="1" applyFill="1" applyAlignment="1">
      <alignment wrapText="1"/>
    </xf>
    <xf numFmtId="0" fontId="2" fillId="2" borderId="0" xfId="2" applyFill="1"/>
    <xf numFmtId="0" fontId="15" fillId="2" borderId="0" xfId="0" applyFont="1" applyFill="1" applyAlignment="1">
      <alignment horizontal="left"/>
    </xf>
    <xf numFmtId="0" fontId="6" fillId="2" borderId="2" xfId="0" applyFont="1" applyFill="1" applyBorder="1" applyAlignment="1">
      <alignment vertical="center"/>
    </xf>
    <xf numFmtId="0" fontId="17" fillId="2" borderId="2" xfId="0" applyFont="1" applyFill="1" applyBorder="1"/>
    <xf numFmtId="0" fontId="15" fillId="2" borderId="2" xfId="0" applyFont="1" applyFill="1" applyBorder="1"/>
    <xf numFmtId="0" fontId="15" fillId="2" borderId="2" xfId="0" applyFont="1" applyFill="1" applyBorder="1" applyAlignment="1">
      <alignment horizontal="right"/>
    </xf>
    <xf numFmtId="0" fontId="14" fillId="2" borderId="2" xfId="2" applyFont="1" applyFill="1" applyBorder="1"/>
    <xf numFmtId="0" fontId="6" fillId="3" borderId="0" xfId="0" applyFont="1" applyFill="1"/>
    <xf numFmtId="0" fontId="23" fillId="0" borderId="0" xfId="0" applyFont="1"/>
    <xf numFmtId="9" fontId="6" fillId="0" borderId="0" xfId="0" applyNumberFormat="1" applyFont="1"/>
    <xf numFmtId="9" fontId="15" fillId="0" borderId="0" xfId="1" applyFont="1"/>
    <xf numFmtId="0" fontId="14" fillId="0" borderId="0" xfId="2" applyFont="1" applyBorder="1"/>
    <xf numFmtId="0" fontId="24" fillId="0" borderId="0" xfId="0" applyFont="1"/>
    <xf numFmtId="0" fontId="25" fillId="0" borderId="0" xfId="0" applyFont="1"/>
    <xf numFmtId="9" fontId="12" fillId="0" borderId="0" xfId="1" applyFont="1"/>
    <xf numFmtId="0" fontId="15" fillId="0" borderId="0" xfId="0" applyFont="1" applyAlignment="1">
      <alignment wrapText="1"/>
    </xf>
    <xf numFmtId="0" fontId="0" fillId="0" borderId="0" xfId="0" applyAlignment="1">
      <alignment vertical="top" wrapText="1" shrinkToFit="1"/>
    </xf>
    <xf numFmtId="0" fontId="28" fillId="0" borderId="0" xfId="0" applyFont="1"/>
    <xf numFmtId="0" fontId="29" fillId="0" borderId="0" xfId="0" applyFont="1"/>
    <xf numFmtId="0" fontId="15" fillId="0" borderId="0" xfId="1" applyNumberFormat="1" applyFont="1"/>
    <xf numFmtId="0" fontId="2" fillId="0" borderId="0" xfId="2" applyBorder="1"/>
    <xf numFmtId="0" fontId="30" fillId="0" borderId="0" xfId="0" applyFont="1"/>
    <xf numFmtId="0" fontId="21" fillId="0" borderId="2" xfId="0" applyFont="1" applyBorder="1" applyAlignment="1">
      <alignment wrapText="1"/>
    </xf>
    <xf numFmtId="0" fontId="2" fillId="0" borderId="2" xfId="2" applyBorder="1"/>
    <xf numFmtId="0" fontId="22" fillId="0" borderId="0" xfId="0" applyFont="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B8DF-8F43-87D9-6DD680E6E11A}"/>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B8DF-8F43-87D9-6DD680E6E11A}"/>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2-B8DF-8F43-87D9-6DD680E6E11A}"/>
              </c:ext>
            </c:extLst>
          </c:dPt>
          <c:dPt>
            <c:idx val="3"/>
            <c:bubble3D val="0"/>
            <c:spPr>
              <a:solidFill>
                <a:schemeClr val="accent5"/>
              </a:solidFill>
              <a:ln w="19050">
                <a:solidFill>
                  <a:schemeClr val="lt1"/>
                </a:solidFill>
              </a:ln>
              <a:effectLst/>
            </c:spPr>
            <c:extLst>
              <c:ext xmlns:c16="http://schemas.microsoft.com/office/drawing/2014/chart" uri="{C3380CC4-5D6E-409C-BE32-E72D297353CC}">
                <c16:uniqueId val="{00000004-B8DF-8F43-87D9-6DD680E6E11A}"/>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Fleet!$A$20:$A$23</c:f>
              <c:strCache>
                <c:ptCount val="4"/>
                <c:pt idx="0">
                  <c:v>Open-loop</c:v>
                </c:pt>
                <c:pt idx="1">
                  <c:v>Closed-loop</c:v>
                </c:pt>
                <c:pt idx="2">
                  <c:v>Hybrid</c:v>
                </c:pt>
                <c:pt idx="3">
                  <c:v>Unknown and Dry</c:v>
                </c:pt>
              </c:strCache>
            </c:strRef>
          </c:cat>
          <c:val>
            <c:numRef>
              <c:f>Fleet!$C$20:$C$23</c:f>
              <c:numCache>
                <c:formatCode>0%</c:formatCode>
                <c:ptCount val="4"/>
                <c:pt idx="0">
                  <c:v>0.80952380952380953</c:v>
                </c:pt>
                <c:pt idx="1">
                  <c:v>1.3436079826121321E-2</c:v>
                </c:pt>
                <c:pt idx="2">
                  <c:v>0.17170519660146216</c:v>
                </c:pt>
                <c:pt idx="3">
                  <c:v>5.3349140486069948E-3</c:v>
                </c:pt>
              </c:numCache>
            </c:numRef>
          </c:val>
          <c:extLst>
            <c:ext xmlns:c16="http://schemas.microsoft.com/office/drawing/2014/chart" uri="{C3380CC4-5D6E-409C-BE32-E72D297353CC}">
              <c16:uniqueId val="{00000000-B8DF-8F43-87D9-6DD680E6E11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34697488656613"/>
          <c:y val="3.5143769968051117E-2"/>
          <c:w val="0.86082759318006596"/>
          <c:h val="0.90059092853009992"/>
        </c:manualLayout>
      </c:layout>
      <c:barChart>
        <c:barDir val="col"/>
        <c:grouping val="clustered"/>
        <c:varyColors val="0"/>
        <c:ser>
          <c:idx val="1"/>
          <c:order val="0"/>
          <c:tx>
            <c:strRef>
              <c:f>Fleet!$B$1</c:f>
              <c:strCache>
                <c:ptCount val="1"/>
                <c:pt idx="0">
                  <c:v>Total ships with scrubbers</c:v>
                </c:pt>
              </c:strCache>
            </c:strRef>
          </c:tx>
          <c:spPr>
            <a:solidFill>
              <a:schemeClr val="accent2"/>
            </a:solidFill>
            <a:ln>
              <a:noFill/>
            </a:ln>
            <a:effectLst/>
          </c:spPr>
          <c:invertIfNegative val="0"/>
          <c:dLbls>
            <c:dLbl>
              <c:idx val="4"/>
              <c:tx>
                <c:rich>
                  <a:bodyPr/>
                  <a:lstStyle/>
                  <a:p>
                    <a:r>
                      <a:rPr lang="en-US"/>
                      <a:t>3,178</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14A6-4843-93E5-62CF6754B698}"/>
                </c:ext>
              </c:extLst>
            </c:dLbl>
            <c:dLbl>
              <c:idx val="5"/>
              <c:tx>
                <c:rich>
                  <a:bodyPr/>
                  <a:lstStyle/>
                  <a:p>
                    <a:r>
                      <a:rPr lang="en-US"/>
                      <a:t>4,362</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14A6-4843-93E5-62CF6754B698}"/>
                </c:ext>
              </c:extLst>
            </c:dLbl>
            <c:dLbl>
              <c:idx val="6"/>
              <c:tx>
                <c:rich>
                  <a:bodyPr/>
                  <a:lstStyle/>
                  <a:p>
                    <a:r>
                      <a:rPr lang="en-US"/>
                      <a:t>4,581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14A6-4843-93E5-62CF6754B698}"/>
                </c:ext>
              </c:extLst>
            </c:dLbl>
            <c:dLbl>
              <c:idx val="7"/>
              <c:tx>
                <c:rich>
                  <a:bodyPr/>
                  <a:lstStyle/>
                  <a:p>
                    <a:r>
                      <a:rPr lang="en-US"/>
                      <a:t>4,794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14A6-4843-93E5-62CF6754B698}"/>
                </c:ext>
              </c:extLst>
            </c:dLbl>
            <c:dLbl>
              <c:idx val="8"/>
              <c:tx>
                <c:rich>
                  <a:bodyPr/>
                  <a:lstStyle/>
                  <a:p>
                    <a:r>
                      <a:rPr lang="en-US"/>
                      <a:t>5,006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14A6-4843-93E5-62CF6754B698}"/>
                </c:ext>
              </c:extLst>
            </c:dLbl>
            <c:dLbl>
              <c:idx val="9"/>
              <c:tx>
                <c:rich>
                  <a:bodyPr/>
                  <a:lstStyle/>
                  <a:p>
                    <a:r>
                      <a:rPr lang="en-US"/>
                      <a:t>5,058</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14A6-4843-93E5-62CF6754B698}"/>
                </c:ext>
              </c:extLst>
            </c:dLbl>
            <c:dLbl>
              <c:idx val="10"/>
              <c:tx>
                <c:rich>
                  <a:bodyPr/>
                  <a:lstStyle/>
                  <a:p>
                    <a:r>
                      <a:rPr lang="en-US"/>
                      <a:t>5,061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14A6-4843-93E5-62CF6754B698}"/>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Fleet!$A$8:$A$18</c:f>
              <c:numCache>
                <c:formatCode>General</c:formatCod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Fleet!$B$8:$B$18</c:f>
              <c:numCache>
                <c:formatCode>General</c:formatCode>
                <c:ptCount val="11"/>
                <c:pt idx="0">
                  <c:v>242</c:v>
                </c:pt>
                <c:pt idx="1">
                  <c:v>312</c:v>
                </c:pt>
                <c:pt idx="2">
                  <c:v>387</c:v>
                </c:pt>
                <c:pt idx="3">
                  <c:v>740</c:v>
                </c:pt>
                <c:pt idx="4">
                  <c:v>3178</c:v>
                </c:pt>
                <c:pt idx="5">
                  <c:v>4362</c:v>
                </c:pt>
                <c:pt idx="6">
                  <c:v>4581</c:v>
                </c:pt>
                <c:pt idx="7">
                  <c:v>4794</c:v>
                </c:pt>
                <c:pt idx="8">
                  <c:v>5006</c:v>
                </c:pt>
                <c:pt idx="9">
                  <c:v>5058</c:v>
                </c:pt>
                <c:pt idx="10">
                  <c:v>5061</c:v>
                </c:pt>
              </c:numCache>
            </c:numRef>
          </c:val>
          <c:extLst>
            <c:ext xmlns:c16="http://schemas.microsoft.com/office/drawing/2014/chart" uri="{C3380CC4-5D6E-409C-BE32-E72D297353CC}">
              <c16:uniqueId val="{00000001-14A6-4843-93E5-62CF6754B698}"/>
            </c:ext>
          </c:extLst>
        </c:ser>
        <c:dLbls>
          <c:dLblPos val="outEnd"/>
          <c:showLegendKey val="0"/>
          <c:showVal val="1"/>
          <c:showCatName val="0"/>
          <c:showSerName val="0"/>
          <c:showPercent val="0"/>
          <c:showBubbleSize val="0"/>
        </c:dLbls>
        <c:gapWidth val="93"/>
        <c:overlap val="65"/>
        <c:axId val="1792545440"/>
        <c:axId val="1831691984"/>
      </c:barChart>
      <c:catAx>
        <c:axId val="179254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691984"/>
        <c:crosses val="autoZero"/>
        <c:auto val="1"/>
        <c:lblAlgn val="ctr"/>
        <c:lblOffset val="100"/>
        <c:tickLblSkip val="1"/>
        <c:noMultiLvlLbl val="0"/>
      </c:catAx>
      <c:valAx>
        <c:axId val="1831691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200" b="0" i="0" u="none" strike="noStrike" baseline="0">
                    <a:effectLst/>
                  </a:rPr>
                  <a:t> Ships outfitted with scrubbers</a:t>
                </a:r>
                <a:r>
                  <a:rPr lang="en-GB" sz="1200" b="0" i="0" u="none" strike="noStrike" baseline="0"/>
                  <a:t> </a:t>
                </a:r>
                <a:r>
                  <a:rPr lang="en-GB" sz="1200" b="0"/>
                  <a:t> </a:t>
                </a:r>
              </a:p>
            </c:rich>
          </c:tx>
          <c:layout>
            <c:manualLayout>
              <c:xMode val="edge"/>
              <c:yMode val="edge"/>
              <c:x val="2.7688603531300159E-2"/>
              <c:y val="0.1909224543526486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2545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A98D-534E-9B09-4573524B4EBC}"/>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1-68DC-494C-8183-19822EBA217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'Overall data'!$A$6:$A$7</c:f>
              <c:strCache>
                <c:ptCount val="2"/>
                <c:pt idx="0">
                  <c:v>Ban</c:v>
                </c:pt>
                <c:pt idx="1">
                  <c:v>Restriction</c:v>
                </c:pt>
              </c:strCache>
            </c:strRef>
          </c:cat>
          <c:val>
            <c:numRef>
              <c:f>'Overall data'!$C$6:$C$7</c:f>
              <c:numCache>
                <c:formatCode>0%</c:formatCode>
                <c:ptCount val="2"/>
                <c:pt idx="0">
                  <c:v>0.86021505376344087</c:v>
                </c:pt>
                <c:pt idx="1">
                  <c:v>0.13978494623655913</c:v>
                </c:pt>
              </c:numCache>
            </c:numRef>
          </c:val>
          <c:extLst>
            <c:ext xmlns:c16="http://schemas.microsoft.com/office/drawing/2014/chart" uri="{C3380CC4-5D6E-409C-BE32-E72D297353CC}">
              <c16:uniqueId val="{00000000-68DC-494C-8183-19822EBA217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1-3976-9647-8389-D8AED5C64FA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5A-6A4E-A605-D82DDA91361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5A-6A4E-A605-D82DDA913618}"/>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'Overall data'!$A$10:$A$12</c:f>
              <c:strCache>
                <c:ptCount val="3"/>
                <c:pt idx="0">
                  <c:v>Contaminated or waste waters</c:v>
                </c:pt>
                <c:pt idx="1">
                  <c:v>Washwater discharges from open-loop</c:v>
                </c:pt>
                <c:pt idx="2">
                  <c:v>All the washwater discharges</c:v>
                </c:pt>
              </c:strCache>
            </c:strRef>
          </c:cat>
          <c:val>
            <c:numRef>
              <c:f>'Overall data'!$C$10:$C$12</c:f>
              <c:numCache>
                <c:formatCode>0%</c:formatCode>
                <c:ptCount val="3"/>
                <c:pt idx="0">
                  <c:v>7.4999999999999997E-2</c:v>
                </c:pt>
                <c:pt idx="1">
                  <c:v>0.63749999999999996</c:v>
                </c:pt>
                <c:pt idx="2">
                  <c:v>0.28749999999999998</c:v>
                </c:pt>
              </c:numCache>
            </c:numRef>
          </c:val>
          <c:extLst>
            <c:ext xmlns:c16="http://schemas.microsoft.com/office/drawing/2014/chart" uri="{C3380CC4-5D6E-409C-BE32-E72D297353CC}">
              <c16:uniqueId val="{00000000-3976-9647-8389-D8AED5C64FA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3-C31C-814C-BF8E-1537836FD4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8F-2844-AF25-F5AC45C69E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8F-2844-AF25-F5AC45C69EEA}"/>
              </c:ext>
            </c:extLst>
          </c:dPt>
          <c:dPt>
            <c:idx val="3"/>
            <c:bubble3D val="0"/>
            <c:spPr>
              <a:solidFill>
                <a:schemeClr val="tx2">
                  <a:lumMod val="40000"/>
                  <a:lumOff val="60000"/>
                </a:schemeClr>
              </a:solidFill>
              <a:ln w="19050">
                <a:solidFill>
                  <a:schemeClr val="lt1"/>
                </a:solidFill>
              </a:ln>
              <a:effectLst/>
            </c:spPr>
            <c:extLst>
              <c:ext xmlns:c16="http://schemas.microsoft.com/office/drawing/2014/chart" uri="{C3380CC4-5D6E-409C-BE32-E72D297353CC}">
                <c16:uniqueId val="{00000001-C31C-814C-BF8E-1537836FD47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F8F-2844-AF25-F5AC45C69EEA}"/>
              </c:ext>
            </c:extLst>
          </c:dPt>
          <c:dPt>
            <c:idx val="5"/>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2-C31C-814C-BF8E-1537836FD47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'Overall data'!$A$14:$A$19</c:f>
              <c:strCache>
                <c:ptCount val="6"/>
                <c:pt idx="0">
                  <c:v>Territorial waters</c:v>
                </c:pt>
                <c:pt idx="1">
                  <c:v>Port area</c:v>
                </c:pt>
                <c:pt idx="2">
                  <c:v>Territorial waters and ports</c:v>
                </c:pt>
                <c:pt idx="3">
                  <c:v>Port area and at anchor</c:v>
                </c:pt>
                <c:pt idx="4">
                  <c:v>All ports area</c:v>
                </c:pt>
                <c:pt idx="5">
                  <c:v>Others</c:v>
                </c:pt>
              </c:strCache>
            </c:strRef>
          </c:cat>
          <c:val>
            <c:numRef>
              <c:f>'Overall data'!$C$14:$C$19</c:f>
              <c:numCache>
                <c:formatCode>0%</c:formatCode>
                <c:ptCount val="6"/>
                <c:pt idx="0">
                  <c:v>0.18279569892473119</c:v>
                </c:pt>
                <c:pt idx="1">
                  <c:v>0.58064516129032262</c:v>
                </c:pt>
                <c:pt idx="2">
                  <c:v>6.4516129032258063E-2</c:v>
                </c:pt>
                <c:pt idx="3">
                  <c:v>3.2258064516129031E-2</c:v>
                </c:pt>
                <c:pt idx="4">
                  <c:v>7.5268817204301078E-2</c:v>
                </c:pt>
                <c:pt idx="5">
                  <c:v>6.4516129032258063E-2</c:v>
                </c:pt>
              </c:numCache>
            </c:numRef>
          </c:val>
          <c:extLst>
            <c:ext xmlns:c16="http://schemas.microsoft.com/office/drawing/2014/chart" uri="{C3380CC4-5D6E-409C-BE32-E72D297353CC}">
              <c16:uniqueId val="{00000000-C31C-814C-BF8E-1537836FD47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14482250865138671"/>
          <c:y val="0.82931723157246839"/>
          <c:w val="0.75678539545614121"/>
          <c:h val="0.1500479657024004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685800</xdr:colOff>
      <xdr:row>21</xdr:row>
      <xdr:rowOff>25400</xdr:rowOff>
    </xdr:from>
    <xdr:to>
      <xdr:col>10</xdr:col>
      <xdr:colOff>660400</xdr:colOff>
      <xdr:row>39</xdr:row>
      <xdr:rowOff>76200</xdr:rowOff>
    </xdr:to>
    <xdr:graphicFrame macro="">
      <xdr:nvGraphicFramePr>
        <xdr:cNvPr id="4" name="Chart 3">
          <a:extLst>
            <a:ext uri="{FF2B5EF4-FFF2-40B4-BE49-F238E27FC236}">
              <a16:creationId xmlns:a16="http://schemas.microsoft.com/office/drawing/2014/main" id="{3A1C8847-839F-3566-CF02-EB84C5E6E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876300</xdr:colOff>
      <xdr:row>0</xdr:row>
      <xdr:rowOff>50800</xdr:rowOff>
    </xdr:from>
    <xdr:to>
      <xdr:col>12</xdr:col>
      <xdr:colOff>215900</xdr:colOff>
      <xdr:row>20</xdr:row>
      <xdr:rowOff>88900</xdr:rowOff>
    </xdr:to>
    <xdr:graphicFrame macro="">
      <xdr:nvGraphicFramePr>
        <xdr:cNvPr id="3" name="Chart 4">
          <a:extLst>
            <a:ext uri="{FF2B5EF4-FFF2-40B4-BE49-F238E27FC236}">
              <a16:creationId xmlns:a16="http://schemas.microsoft.com/office/drawing/2014/main" id="{3A477DFD-DFF5-419A-1BB5-E53D5A28C6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857250</xdr:colOff>
      <xdr:row>0</xdr:row>
      <xdr:rowOff>107950</xdr:rowOff>
    </xdr:from>
    <xdr:to>
      <xdr:col>8</xdr:col>
      <xdr:colOff>666750</xdr:colOff>
      <xdr:row>14</xdr:row>
      <xdr:rowOff>107950</xdr:rowOff>
    </xdr:to>
    <xdr:graphicFrame macro="">
      <xdr:nvGraphicFramePr>
        <xdr:cNvPr id="5" name="Chart 4">
          <a:extLst>
            <a:ext uri="{FF2B5EF4-FFF2-40B4-BE49-F238E27FC236}">
              <a16:creationId xmlns:a16="http://schemas.microsoft.com/office/drawing/2014/main" id="{A713BBB8-5CBA-690C-16E2-CA8A4F13B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730250</xdr:colOff>
      <xdr:row>15</xdr:row>
      <xdr:rowOff>127000</xdr:rowOff>
    </xdr:from>
    <xdr:to>
      <xdr:col>8</xdr:col>
      <xdr:colOff>927100</xdr:colOff>
      <xdr:row>35</xdr:row>
      <xdr:rowOff>76200</xdr:rowOff>
    </xdr:to>
    <xdr:graphicFrame macro="">
      <xdr:nvGraphicFramePr>
        <xdr:cNvPr id="6" name="Chart 5">
          <a:extLst>
            <a:ext uri="{FF2B5EF4-FFF2-40B4-BE49-F238E27FC236}">
              <a16:creationId xmlns:a16="http://schemas.microsoft.com/office/drawing/2014/main" id="{71908072-AB21-349C-ECF4-DC7C8D9E01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311150</xdr:colOff>
      <xdr:row>6</xdr:row>
      <xdr:rowOff>101600</xdr:rowOff>
    </xdr:from>
    <xdr:to>
      <xdr:col>14</xdr:col>
      <xdr:colOff>533400</xdr:colOff>
      <xdr:row>31</xdr:row>
      <xdr:rowOff>12700</xdr:rowOff>
    </xdr:to>
    <xdr:graphicFrame macro="">
      <xdr:nvGraphicFramePr>
        <xdr:cNvPr id="7" name="Chart 6">
          <a:extLst>
            <a:ext uri="{FF2B5EF4-FFF2-40B4-BE49-F238E27FC236}">
              <a16:creationId xmlns:a16="http://schemas.microsoft.com/office/drawing/2014/main" id="{E72E25D8-4069-6C36-FC09-8925651155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amilla Carraro" id="{4480A345-BF66-3D4B-8824-82FDF6D60043}" userId="S::c.carraro@theicct.org::48fe69bf-f9e3-4438-ad54-c739b1cb5331" providerId="AD"/>
</personList>
</file>

<file path=xl/theme/theme1.xml><?xml version="1.0" encoding="utf-8"?>
<a:theme xmlns:a="http://schemas.openxmlformats.org/drawingml/2006/main" name="ICCT">
  <a:themeElements>
    <a:clrScheme name="ICCT 2011">
      <a:dk1>
        <a:sysClr val="windowText" lastClr="000000"/>
      </a:dk1>
      <a:lt1>
        <a:sysClr val="window" lastClr="FFFFFF"/>
      </a:lt1>
      <a:dk2>
        <a:srgbClr val="45555F"/>
      </a:dk2>
      <a:lt2>
        <a:srgbClr val="DED5B3"/>
      </a:lt2>
      <a:accent1>
        <a:srgbClr val="4E3227"/>
      </a:accent1>
      <a:accent2>
        <a:srgbClr val="007A94"/>
      </a:accent2>
      <a:accent3>
        <a:srgbClr val="D6492A"/>
      </a:accent3>
      <a:accent4>
        <a:srgbClr val="642566"/>
      </a:accent4>
      <a:accent5>
        <a:srgbClr val="6C953C"/>
      </a:accent5>
      <a:accent6>
        <a:srgbClr val="F4AF00"/>
      </a:accent6>
      <a:hlink>
        <a:srgbClr val="007A94"/>
      </a:hlink>
      <a:folHlink>
        <a:srgbClr val="6C953C"/>
      </a:folHlink>
    </a:clrScheme>
    <a:fontScheme name="Custom 1">
      <a:majorFont>
        <a:latin typeface="Helvetica"/>
        <a:ea typeface="ＭＳ Ｐゴシック"/>
        <a:cs typeface="ＭＳ Ｐゴシック"/>
      </a:majorFont>
      <a:minorFont>
        <a:latin typeface="Helvetica"/>
        <a:ea typeface="ＭＳ Ｐゴシック"/>
        <a:cs typeface="ＭＳ Ｐゴシック"/>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charset="0"/>
            <a:ea typeface="ＭＳ Ｐゴシック" charset="-128"/>
            <a:cs typeface="ＭＳ Ｐゴシック"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charset="0"/>
            <a:ea typeface="ＭＳ Ｐゴシック" charset="-128"/>
            <a:cs typeface="ＭＳ Ｐゴシック" charset="-128"/>
          </a:defRPr>
        </a:defPPr>
      </a:lstStyle>
    </a:lnDef>
  </a:objectDefaults>
  <a:extraClrSchemeLst>
    <a:extraClrScheme>
      <a:clrScheme name="PresentationTemplat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PresentationTemplat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PresentationTemplat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PresentationTemplat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PresentationTemplat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PresentationTemplat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PresentationTemplate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PresentationTemplat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PresentationTemplat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PresentationTemplat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PresentationTemplat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PresentationTemplat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threadedComments/threadedComment1.xml><?xml version="1.0" encoding="utf-8"?>
<ThreadedComments xmlns="http://schemas.microsoft.com/office/spreadsheetml/2018/threadedcomments" xmlns:x="http://schemas.openxmlformats.org/spreadsheetml/2006/main">
  <threadedComment ref="I2" dT="2023-02-21T16:24:25.08" personId="{4480A345-BF66-3D4B-8824-82FDF6D60043}" id="{2AFEA504-CA43-FD4B-8B43-6364565DE5F8}">
    <text>EEZ exclusive economic zone</text>
  </threadedComment>
  <threadedComment ref="G10" dT="2023-03-16T07:40:14.61" personId="{4480A345-BF66-3D4B-8824-82FDF6D60043}" id="{A8805949-C758-AF4F-AE83-39DF5D242698}">
    <text>Ports area, bays and estuaries</text>
  </threadedComment>
  <threadedComment ref="I11" dT="2023-04-24T10:15:50.74" personId="{4480A345-BF66-3D4B-8824-82FDF6D60043}" id="{D7E0AD0C-9BF7-9047-A0CE-4E326C02B2E3}">
    <text>https://www.ecolex.org/details/legislation/decree-no-452006-approving-the-regulation-for-the-prevention-of-marine-pollution-lex-faoc111422/</text>
  </threadedComment>
</ThreadedComments>
</file>

<file path=xl/threadedComments/threadedComment2.xml><?xml version="1.0" encoding="utf-8"?>
<ThreadedComments xmlns="http://schemas.microsoft.com/office/spreadsheetml/2018/threadedcomments" xmlns:x="http://schemas.openxmlformats.org/spreadsheetml/2006/main">
  <threadedComment ref="G14" dT="2023-03-17T11:37:09.45" personId="{4480A345-BF66-3D4B-8824-82FDF6D60043}" id="{B1C01256-5B24-6849-9475-5001BD520CF1}">
    <text xml:space="preserve">Assumption
</text>
  </threadedComment>
  <threadedComment ref="G17" dT="2023-03-29T15:33:10.05" personId="{4480A345-BF66-3D4B-8824-82FDF6D60043}" id="{B507A93B-4169-B647-9541-32EDDC60E8AC}">
    <text>Territorial waters and until 24 nm from the coast</text>
  </threadedComment>
</ThreadedComments>
</file>

<file path=xl/threadedComments/threadedComment3.xml><?xml version="1.0" encoding="utf-8"?>
<ThreadedComments xmlns="http://schemas.microsoft.com/office/spreadsheetml/2018/threadedcomments" xmlns:x="http://schemas.openxmlformats.org/spreadsheetml/2006/main">
  <threadedComment ref="B29" dT="2023-03-02T12:33:17.76" personId="{4480A345-BF66-3D4B-8824-82FDF6D60043}" id="{E9C6D6C0-F0EB-3D4E-90CC-23572157958F}">
    <text>China: inland rivers and ports in ECA</text>
  </threadedComment>
</ThreadedComments>
</file>

<file path=xl/threadedComments/threadedComment4.xml><?xml version="1.0" encoding="utf-8"?>
<ThreadedComments xmlns="http://schemas.microsoft.com/office/spreadsheetml/2018/threadedcomments" xmlns:x="http://schemas.openxmlformats.org/spreadsheetml/2006/main">
  <threadedComment ref="D9" dT="2023-03-06T10:11:04.21" personId="{4480A345-BF66-3D4B-8824-82FDF6D60043}" id="{E4BD7BB2-9BC3-EE4A-B397-D4AF4E9AE269}">
    <text>Applies only to cruise ships</text>
  </threadedComment>
  <threadedComment ref="G11" dT="2023-03-17T11:37:09.45" personId="{4480A345-BF66-3D4B-8824-82FDF6D60043}" id="{7714B721-CDBF-A041-8C14-61A26A43A5D4}">
    <text xml:space="preserve">Assumption
</text>
  </threadedComment>
  <threadedComment ref="G12" dT="2023-03-17T11:37:09.45" personId="{4480A345-BF66-3D4B-8824-82FDF6D60043}" id="{91F1893A-F7B1-1B4B-B5D3-8A2ED7B28465}">
    <text xml:space="preserve">Assumption
</text>
  </threadedComment>
  <threadedComment ref="G13" dT="2023-03-17T11:37:09.45" personId="{4480A345-BF66-3D4B-8824-82FDF6D60043}" id="{174DCB47-916B-7348-AE38-3969D8D62BDB}">
    <text xml:space="preserve">Assumption
</text>
  </threadedComment>
  <threadedComment ref="G14" dT="2023-03-17T11:37:09.45" personId="{4480A345-BF66-3D4B-8824-82FDF6D60043}" id="{D33B54AC-2845-2444-894B-149618C653CF}">
    <text xml:space="preserve">Assumption
</text>
  </threadedComment>
  <threadedComment ref="G16" dT="2023-03-17T11:37:09.45" personId="{4480A345-BF66-3D4B-8824-82FDF6D60043}" id="{7ABF2DA5-83CE-7B4F-A781-1A1F0C4D2063}">
    <text xml:space="preserve">Assumption
</text>
  </threadedComment>
  <threadedComment ref="G17" dT="2023-03-17T11:37:09.45" personId="{4480A345-BF66-3D4B-8824-82FDF6D60043}" id="{827599AD-0D35-514A-87AF-8F52B397FDE0}">
    <text xml:space="preserve">Assumption
</text>
  </threadedComment>
  <threadedComment ref="G18" dT="2023-03-17T11:37:09.45" personId="{4480A345-BF66-3D4B-8824-82FDF6D60043}" id="{20CC3557-3042-8843-B813-4C0BE2E46B8D}">
    <text xml:space="preserve">Assumption
</text>
  </threadedComment>
  <threadedComment ref="G23" dT="2023-03-17T11:37:09.45" personId="{4480A345-BF66-3D4B-8824-82FDF6D60043}" id="{7C85009C-418C-B246-984C-03635AE9FDB8}">
    <text xml:space="preserve">Assumption
</text>
  </threadedComment>
  <threadedComment ref="E28" dT="2023-04-24T13:43:17.76" personId="{4480A345-BF66-3D4B-8824-82FDF6D60043}" id="{AA4CE58E-BAB7-F243-ACE4-340B714D6D52}">
    <text>Rules at port</text>
  </threadedComment>
  <threadedComment ref="G31" dT="2023-03-17T11:37:09.45" personId="{4480A345-BF66-3D4B-8824-82FDF6D60043}" id="{1EEC60E4-0EAF-0247-878C-4B608CF7CB6C}">
    <text xml:space="preserve">Assumption
</text>
  </threadedComment>
  <threadedComment ref="G32" dT="2023-03-17T11:37:09.45" personId="{4480A345-BF66-3D4B-8824-82FDF6D60043}" id="{332A1AC0-1BDE-C041-9951-1076B540A6BE}">
    <text xml:space="preserve">Assumption
</text>
  </threadedComment>
  <threadedComment ref="G33" dT="2023-03-17T11:37:09.45" personId="{4480A345-BF66-3D4B-8824-82FDF6D60043}" id="{1A4F97D9-060D-4B46-A34D-D743DD9AA9B6}">
    <text xml:space="preserve">Assumption
</text>
  </threadedComment>
  <threadedComment ref="G37" dT="2023-03-17T11:37:09.45" personId="{4480A345-BF66-3D4B-8824-82FDF6D60043}" id="{DDB083D0-F60C-334D-8999-9CADC33F600D}">
    <text xml:space="preserve">Assumption
</text>
  </threadedComment>
  <threadedComment ref="G38" dT="2023-03-17T11:37:09.45" personId="{4480A345-BF66-3D4B-8824-82FDF6D60043}" id="{C0A48D18-F34D-C14E-83BA-89CD2E022737}">
    <text xml:space="preserve">Assumption
</text>
  </threadedComment>
  <threadedComment ref="G39" dT="2023-03-17T11:37:09.45" personId="{4480A345-BF66-3D4B-8824-82FDF6D60043}" id="{9AEBDA84-CCA9-C945-862F-D35C19330DA7}">
    <text xml:space="preserve">Assumption
</text>
  </threadedComment>
  <threadedComment ref="G40" dT="2023-03-17T11:37:09.45" personId="{4480A345-BF66-3D4B-8824-82FDF6D60043}" id="{DE89D48A-AD26-454C-AFC4-B38D52C7A9D7}">
    <text xml:space="preserve">Assumption
</text>
  </threadedComment>
  <threadedComment ref="G41" dT="2023-03-17T11:37:09.45" personId="{4480A345-BF66-3D4B-8824-82FDF6D60043}" id="{753E35CA-4809-A040-B66C-893A78001929}">
    <text xml:space="preserve">Assumption
</text>
  </threadedComment>
  <threadedComment ref="G42" dT="2023-03-17T11:37:09.45" personId="{4480A345-BF66-3D4B-8824-82FDF6D60043}" id="{E9A38FFE-D388-DE49-9849-556DB0D9357F}">
    <text xml:space="preserve">Assumption
</text>
  </threadedComment>
  <threadedComment ref="G43" dT="2023-03-17T11:37:09.45" personId="{4480A345-BF66-3D4B-8824-82FDF6D60043}" id="{C394A5DD-22F9-7644-9ED7-299FDB0B9972}">
    <text xml:space="preserve">Assumption
</text>
  </threadedComment>
  <threadedComment ref="G44" dT="2023-03-17T11:37:09.45" personId="{4480A345-BF66-3D4B-8824-82FDF6D60043}" id="{FB640885-27AC-6B44-B1A0-145C8DB869F0}">
    <text xml:space="preserve">Assumption
</text>
  </threadedComment>
  <threadedComment ref="G45" dT="2023-03-17T11:37:09.45" personId="{4480A345-BF66-3D4B-8824-82FDF6D60043}" id="{E89D9190-85AA-DB45-AF1C-F6F0BA602400}">
    <text xml:space="preserve">Assumption
</text>
  </threadedComment>
</ThreadedComments>
</file>

<file path=xl/threadedComments/threadedComment5.xml><?xml version="1.0" encoding="utf-8"?>
<ThreadedComments xmlns="http://schemas.microsoft.com/office/spreadsheetml/2018/threadedcomments" xmlns:x="http://schemas.openxmlformats.org/spreadsheetml/2006/main">
  <threadedComment ref="E2" dT="2023-04-24T10:56:45.53" personId="{4480A345-BF66-3D4B-8824-82FDF6D60043}" id="{450A8790-A3BF-A549-89D0-7949B369052B}">
    <text>As part of the Port Operating Handbook</text>
  </threadedComment>
</ThreadedComment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afi.dnv.com/statistics/DDF10E2B-B6E9-41D6-BE2F-C12BB566010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britanniapandi.com/wp-content/uploads/2022/12/Oman-directive-Marine-Notice-No-09-2020-11-2020.pdf" TargetMode="External"/><Relationship Id="rId13" Type="http://schemas.openxmlformats.org/officeDocument/2006/relationships/hyperlink" Target="https://fujairahport.ae/wp-content/uploads/2020/02/NTM252.pdf" TargetMode="External"/><Relationship Id="rId18" Type="http://schemas.microsoft.com/office/2017/10/relationships/threadedComment" Target="../threadedComments/threadedComment1.xml"/><Relationship Id="rId3" Type="http://schemas.openxmlformats.org/officeDocument/2006/relationships/hyperlink" Target="https://www.nepia.com/industry-news/no-scrubs-more-ports-declare-ban-on-egcs-discharges-update/" TargetMode="External"/><Relationship Id="rId7" Type="http://schemas.openxmlformats.org/officeDocument/2006/relationships/hyperlink" Target="https://britanniapandi.com/wp-content/uploads/2020/01/MARINE-NOTICE-PMA-03-2019-Exhaust-Gas-Cleaning-System-EGCS-Bahrain.pdf" TargetMode="External"/><Relationship Id="rId12" Type="http://schemas.openxmlformats.org/officeDocument/2006/relationships/hyperlink" Target="https://alandia.wntr.io/uploads/2021/04/translation-of-the-official-announcement-1.pdf" TargetMode="External"/><Relationship Id="rId17" Type="http://schemas.openxmlformats.org/officeDocument/2006/relationships/comments" Target="../comments1.xml"/><Relationship Id="rId2" Type="http://schemas.openxmlformats.org/officeDocument/2006/relationships/hyperlink" Target="https://www.suezcanal.gov.eg/English/Navigation/NavigationCirculars/Pages/nc-8-2019.aspx" TargetMode="External"/><Relationship Id="rId16" Type="http://schemas.openxmlformats.org/officeDocument/2006/relationships/vmlDrawing" Target="../drawings/vmlDrawing1.vml"/><Relationship Id="rId1" Type="http://schemas.openxmlformats.org/officeDocument/2006/relationships/hyperlink" Target="https://britanniapandi.com/wp-content/uploads/2022/12/Britannia-Loss-Prevention-Guidance-List-of-Jurisdictions-restricting-or-banning-scrubber-wash-discharges-updated-29-11-2022.pdf" TargetMode="External"/><Relationship Id="rId6" Type="http://schemas.openxmlformats.org/officeDocument/2006/relationships/hyperlink" Target="https://britanniapandi.com/wp-content/uploads/2022/12/Britannia-Loss-Prevention-Guidance-List-of-Jurisdictions-restricting-or-banning-scrubber-wash-discharges-updated-29-11-2022.pdf" TargetMode="External"/><Relationship Id="rId11" Type="http://schemas.openxmlformats.org/officeDocument/2006/relationships/hyperlink" Target="https://britanniapandi.com/wp-content/uploads/2020/08/Preventing-ships-exhaust-wash-water-discharges-Circular-55-2020-Saudi-Ports-Authority-2020.pdf" TargetMode="External"/><Relationship Id="rId5" Type="http://schemas.openxmlformats.org/officeDocument/2006/relationships/hyperlink" Target="https://britanniapandi.com/wp-content/uploads/2022/12/Implementation-of-IMO-2020-Global-Sulphur-Cap-Merchant-Notice-2019.pdf" TargetMode="External"/><Relationship Id="rId15" Type="http://schemas.openxmlformats.org/officeDocument/2006/relationships/hyperlink" Target="https://britanniapandi.com/wp-content/uploads/2022/12/Britannia-Loss-Prevention-Guidance-List-of-Jurisdictions-restricting-or-banning-scrubber-wash-discharges-updated-29-11-2022.pdf" TargetMode="External"/><Relationship Id="rId10" Type="http://schemas.openxmlformats.org/officeDocument/2006/relationships/hyperlink" Target="https://www.gard.no/Content/30492104/Mesaieed-Regulations-Guide-2020.pdf" TargetMode="External"/><Relationship Id="rId4" Type="http://schemas.openxmlformats.org/officeDocument/2006/relationships/hyperlink" Target="https://kma.go.ke/implementation-of-imo-sulphur-limit/" TargetMode="External"/><Relationship Id="rId9" Type="http://schemas.openxmlformats.org/officeDocument/2006/relationships/hyperlink" Target="https://mercantilemarine.gov.pk/Body/News/circular-0004.pdf" TargetMode="External"/><Relationship Id="rId14" Type="http://schemas.openxmlformats.org/officeDocument/2006/relationships/hyperlink" Target="https://www.nepia.com/industry-news/no-scrubs-more-ports-declare-ban-on-egcs-discharges-updat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britanniapandi.com/wp-content/uploads/2022/12/SN5-2019-ECGS-Shipping-Notice-Trinidad-Tobago-07-2019.pdf" TargetMode="External"/><Relationship Id="rId13" Type="http://schemas.openxmlformats.org/officeDocument/2006/relationships/hyperlink" Target="https://sjpa-apsj.com/uploads/documents/PORT-INFORMATION-GUIDE-November-14-2022.pdf" TargetMode="External"/><Relationship Id="rId18" Type="http://schemas.openxmlformats.org/officeDocument/2006/relationships/hyperlink" Target="https://www.portosrs.com.br/site/public/uploads/site/atos/205.pdf" TargetMode="External"/><Relationship Id="rId3" Type="http://schemas.openxmlformats.org/officeDocument/2006/relationships/hyperlink" Target="https://britanniapandi.com/wp-content/uploads/2022/12/Fuel-for-Shipping-Sulfur-limit-Directorate-of-Ports-and-Coasts-Brazilian-Navy-11-2019.pdf" TargetMode="External"/><Relationship Id="rId21" Type="http://schemas.openxmlformats.org/officeDocument/2006/relationships/vmlDrawing" Target="../drawings/vmlDrawing2.vml"/><Relationship Id="rId7" Type="http://schemas.openxmlformats.org/officeDocument/2006/relationships/hyperlink" Target="https://britanniapandi.com/wp-content/uploads/2020/11/Panama-canal-N01-2020-PCA-2020.pdf" TargetMode="External"/><Relationship Id="rId12" Type="http://schemas.openxmlformats.org/officeDocument/2006/relationships/hyperlink" Target="https://assets.simpleviewinc.com/simpleview/image/upload/v1/clients/porteverglades/Tariff_No_12_entire10062020AdminCode_ba80e26a-2386-477a-935b-05281e34ab66.pdf" TargetMode="External"/><Relationship Id="rId17" Type="http://schemas.openxmlformats.org/officeDocument/2006/relationships/hyperlink" Target="https://www3.epa.gov/npdes/pubs/vgp_permit2013.pdf" TargetMode="External"/><Relationship Id="rId2" Type="http://schemas.openxmlformats.org/officeDocument/2006/relationships/hyperlink" Target="https://www.gov.bm/environmental-policy-ships" TargetMode="External"/><Relationship Id="rId16" Type="http://schemas.openxmlformats.org/officeDocument/2006/relationships/hyperlink" Target="https://britanniapandi.com/wp-content/uploads/2022/12/Belize-Port-Authority-Environmental-Protection-Guideline-Belize-Port-Authority-12-2018.pdf" TargetMode="External"/><Relationship Id="rId20" Type="http://schemas.openxmlformats.org/officeDocument/2006/relationships/hyperlink" Target="https://www.portseattle.org/sites/default/files/2022-12/Terminals%20Tariff%205%2001.01.23.pdf" TargetMode="External"/><Relationship Id="rId1" Type="http://schemas.openxmlformats.org/officeDocument/2006/relationships/hyperlink" Target="https://britanniapandi.com/wp-content/uploads/2022/12/Disposicion-DISFC-2020-15-APN-DPAM_PNA-Boletin-Oficial-Argentina-08-2020.pdf" TargetMode="External"/><Relationship Id="rId6" Type="http://schemas.openxmlformats.org/officeDocument/2006/relationships/hyperlink" Target="https://pepen.gr/sites/default/files/2021-12/ATTACHMENT%2019.pdf" TargetMode="External"/><Relationship Id="rId11" Type="http://schemas.openxmlformats.org/officeDocument/2006/relationships/hyperlink" Target="https://www.portcanaveral.com/Cargo/Port-Tariff/CPA-Tariff-16-FY21-FINAL-(1).aspx" TargetMode="External"/><Relationship Id="rId5" Type="http://schemas.openxmlformats.org/officeDocument/2006/relationships/hyperlink" Target="https://www.portvancouver.com/wp-content/uploads/2021/11/2021-11-24-Notice-of-Amendment-Port-Information-Guide.pdf" TargetMode="External"/><Relationship Id="rId15" Type="http://schemas.openxmlformats.org/officeDocument/2006/relationships/hyperlink" Target="https://www.portosrs.com.br/site/public/uploads/site/atos/205.pdf" TargetMode="External"/><Relationship Id="rId23" Type="http://schemas.microsoft.com/office/2017/10/relationships/threadedComment" Target="../threadedComments/threadedComment2.xml"/><Relationship Id="rId10" Type="http://schemas.openxmlformats.org/officeDocument/2006/relationships/hyperlink" Target="https://www3.epa.gov/npdes/pubs/vgp_permit2013.pdf" TargetMode="External"/><Relationship Id="rId19" Type="http://schemas.openxmlformats.org/officeDocument/2006/relationships/hyperlink" Target="https://www.portosdoparana.pr.gov.br/sites/portos/arquivos_restritos/files/documento/2022-12/rl-appa-sgi-003_-_regulamento_de_ssma_para_embarcacoes_r01_0.pdf" TargetMode="External"/><Relationship Id="rId4" Type="http://schemas.openxmlformats.org/officeDocument/2006/relationships/hyperlink" Target="https://proinde.com.br/news/more-about-scrubbers-in-brazil/?utm_source=rss&amp;utm_medium=rss&amp;utm_campaign=more-about-scrubbers-in-brazil" TargetMode="External"/><Relationship Id="rId9" Type="http://schemas.openxmlformats.org/officeDocument/2006/relationships/hyperlink" Target="https://ww2.arb.ca.gov/our-work/programs/ocean-going-vessel-fuel-regulation" TargetMode="External"/><Relationship Id="rId14" Type="http://schemas.openxmlformats.org/officeDocument/2006/relationships/hyperlink" Target="https://www.portosrs.com.br/site/public/uploads/site/atos/205.pdf" TargetMode="External"/><Relationship Id="rId2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hyperlink" Target="https://britanniapandi.com/wp-content/uploads/2022/12/Requirement-for-Ships-Installed-Exhaust-Gas-Cleaning-MSN-2019.pdf" TargetMode="External"/><Relationship Id="rId7" Type="http://schemas.microsoft.com/office/2017/10/relationships/threadedComment" Target="../threadedComments/threadedComment3.xml"/><Relationship Id="rId2" Type="http://schemas.openxmlformats.org/officeDocument/2006/relationships/hyperlink" Target="https://www.elegislation.gov.hk/hk/2018/ln135!en" TargetMode="External"/><Relationship Id="rId1" Type="http://schemas.openxmlformats.org/officeDocument/2006/relationships/hyperlink" Target="https://www.nepia.com/industry-news/no-scrubs-more-ports-declare-ban-on-egcs-discharges-update/"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hyperlink" Target="https://britanniapandi.com/wp-content/uploads/2020/01/MPA-pc19-019-11-2019.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nepia.com/industry-news/no-scrubs-more-ports-declare-ban-on-egcs-discharges-update/" TargetMode="External"/><Relationship Id="rId18" Type="http://schemas.openxmlformats.org/officeDocument/2006/relationships/hyperlink" Target="https://www.trelleborgshamn.se/wp-content/uploads/2020/01/Port-Regulations-Valid-from-1-January-2020.pdf" TargetMode="External"/><Relationship Id="rId26" Type="http://schemas.openxmlformats.org/officeDocument/2006/relationships/hyperlink" Target="https://www.gard.no/Content/29335439/Safety_regulations_of_Porvoo_harbour_v20.pdf" TargetMode="External"/><Relationship Id="rId21" Type="http://schemas.openxmlformats.org/officeDocument/2006/relationships/hyperlink" Target="https://www.forthports.co.uk/wp-content/uploads/2019/12/Notice-to-Mariners-No-45-of-2019-Use-of-Scubbers.pdf" TargetMode="External"/><Relationship Id="rId34" Type="http://schemas.openxmlformats.org/officeDocument/2006/relationships/hyperlink" Target="https://www.mhpa.co.uk/notice-to-mariners/2019/12/19/notice-to-mariners-no-127-of-2019-policy-on-the-use-of-open-loop-exhaust-scrubbers/" TargetMode="External"/><Relationship Id="rId7" Type="http://schemas.openxmlformats.org/officeDocument/2006/relationships/hyperlink" Target="http://www.portofwaterford.com/wp-content/uploads/2022/07/Notice_to_Mariners_No_1_of_20191.pdf" TargetMode="External"/><Relationship Id="rId12" Type="http://schemas.openxmlformats.org/officeDocument/2006/relationships/hyperlink" Target="https://www.nepia.com/industry-news/no-scrubs-more-ports-declare-ban-on-egcs-discharges-update/" TargetMode="External"/><Relationship Id="rId17" Type="http://schemas.openxmlformats.org/officeDocument/2006/relationships/hyperlink" Target="http://www.petroport.se/wp-content/uploads/2019/11/PetroPort-Harbour-Regulations-2016_v8-nov-2019-1.pdf" TargetMode="External"/><Relationship Id="rId25" Type="http://schemas.openxmlformats.org/officeDocument/2006/relationships/hyperlink" Target="https://www.portofgothenburg.com/maritime/permits-and-regulations/" TargetMode="External"/><Relationship Id="rId33" Type="http://schemas.openxmlformats.org/officeDocument/2006/relationships/hyperlink" Target="http://www.agentimarittimi.ra.it/upload/pdf/capitaneria/ord35-2011-regolamento.pdf" TargetMode="External"/><Relationship Id="rId2" Type="http://schemas.openxmlformats.org/officeDocument/2006/relationships/hyperlink" Target="https://transport.ec.europa.eu/system/files/2017-02/acceptability_of_discharges_of_scrubber_wash_water.pdf" TargetMode="External"/><Relationship Id="rId16" Type="http://schemas.openxmlformats.org/officeDocument/2006/relationships/hyperlink" Target="https://www.nepia.com/industry-news/no-scrubs-more-ports-declare-ban-on-egcs-discharges-update/" TargetMode="External"/><Relationship Id="rId20" Type="http://schemas.openxmlformats.org/officeDocument/2006/relationships/hyperlink" Target="https://www.portoffelixstowe.co.uk/files/8015/9351/1985/Shipmasters_information_booklet_July_2020.pdf" TargetMode="External"/><Relationship Id="rId29" Type="http://schemas.openxmlformats.org/officeDocument/2006/relationships/hyperlink" Target="https://www.nepia.com/industry-news/no-scrubs-more-ports-declare-ban-on-egcs-discharges-update/" TargetMode="External"/><Relationship Id="rId1" Type="http://schemas.openxmlformats.org/officeDocument/2006/relationships/hyperlink" Target="https://pepen.gr/sites/default/files/2021-12/ATTACHMENT%2019.pdf" TargetMode="External"/><Relationship Id="rId6" Type="http://schemas.openxmlformats.org/officeDocument/2006/relationships/hyperlink" Target="http://www.dublinport.ie/wp-content/uploads/2018/06/37-2018-Prohibition-on-the-Discharge-of-Exhaust-Gas-Scrubber-Wash-Water.pdf" TargetMode="External"/><Relationship Id="rId11" Type="http://schemas.openxmlformats.org/officeDocument/2006/relationships/hyperlink" Target="https://www.sdir.no/contentassets/046ced2d174b490a9d371c411f45c3fe/30-may-2012-no.-488-environmental-safety-for-ships-and-mobile-offshore-units.pdf?t=1566983032628" TargetMode="External"/><Relationship Id="rId24" Type="http://schemas.openxmlformats.org/officeDocument/2006/relationships/hyperlink" Target="https://www.google.com/url?sa=t&amp;rct=j&amp;q=&amp;esrc=s&amp;source=web&amp;cd=&amp;cad=rja&amp;uact=8&amp;ved=2ahUKEwjOj_v5-6j9AhWhRvEDHTqzBC8QFnoECAkQAQ&amp;url=http%3A%2F%2Fpisrs.si%2FPis.web%2FnpbDocPdf%3FidPredpisa%3DZAKO7205%26idPredpisaChng%3DZAKO1244%26type%3Ddoc%26lang%3DEN&amp;usg=AOvVaw1c5QP9zApfv_NkhbXXkHqT" TargetMode="External"/><Relationship Id="rId32" Type="http://schemas.openxmlformats.org/officeDocument/2006/relationships/hyperlink" Target="https://www.marseille-port.fr/sites/default/files/2021-07/Port_Info_Guide_EN_JUNE_2021.pdf" TargetMode="External"/><Relationship Id="rId37" Type="http://schemas.microsoft.com/office/2017/10/relationships/threadedComment" Target="../threadedComments/threadedComment4.xml"/><Relationship Id="rId5" Type="http://schemas.openxmlformats.org/officeDocument/2006/relationships/hyperlink" Target="https://www.cdni-iwt.org/wp-content/uploads/2019/06/CDNI_2019EN.pdf" TargetMode="External"/><Relationship Id="rId15" Type="http://schemas.openxmlformats.org/officeDocument/2006/relationships/hyperlink" Target="https://www.nepia.com/industry-news/no-scrubs-more-ports-declare-ban-on-egcs-discharges-update/" TargetMode="External"/><Relationship Id="rId23" Type="http://schemas.openxmlformats.org/officeDocument/2006/relationships/hyperlink" Target="https://pepen.gr/sites/default/files/2021-12/ATTACHMENT%2019.pdf" TargetMode="External"/><Relationship Id="rId28" Type="http://schemas.openxmlformats.org/officeDocument/2006/relationships/hyperlink" Target="https://britanniapandi.com/wp-content/uploads/2022/12/Britannia-Loss-Prevention-Guidance-List-of-Jurisdictions-restricting-or-banning-scrubber-wash-discharges-updated-29-11-2022.pdf" TargetMode="External"/><Relationship Id="rId36" Type="http://schemas.openxmlformats.org/officeDocument/2006/relationships/comments" Target="../comments4.xml"/><Relationship Id="rId10" Type="http://schemas.openxmlformats.org/officeDocument/2006/relationships/hyperlink" Target="https://e-seimas.lrs.lt/portal/legalAct/lt/TAD/TAIS.389888/asr" TargetMode="External"/><Relationship Id="rId19" Type="http://schemas.openxmlformats.org/officeDocument/2006/relationships/hyperlink" Target="http://www.pla.co.uk/assets/nabso15of2020-exhaustgascleaningsystems.pdf" TargetMode="External"/><Relationship Id="rId31" Type="http://schemas.openxmlformats.org/officeDocument/2006/relationships/hyperlink" Target="https://pepen.gr/sites/default/files/2021-12/ATTACHMENT%2019.pdf" TargetMode="External"/><Relationship Id="rId4" Type="http://schemas.openxmlformats.org/officeDocument/2006/relationships/hyperlink" Target="https://britanniapandi.com/wp-content/uploads/2022/12/Britannia-Loss-Prevention-Guidance-List-of-Jurisdictions-restricting-or-banning-scrubber-wash-discharges-updated-29-11-2022.pdf" TargetMode="External"/><Relationship Id="rId9" Type="http://schemas.openxmlformats.org/officeDocument/2006/relationships/hyperlink" Target="https://www.sfpc.ie/wp-content/uploads/2020/06/Shannon-Estuary-Port-Information-Guide-2021-4.pdf" TargetMode="External"/><Relationship Id="rId14" Type="http://schemas.openxmlformats.org/officeDocument/2006/relationships/hyperlink" Target="https://britanniapandi.com/wp-content/uploads/2022/12/Britannia-Loss-Prevention-Guidance-List-of-Jurisdictions-restricting-or-banning-scrubber-wash-discharges-updated-29-11-2022.pdf" TargetMode="External"/><Relationship Id="rId22" Type="http://schemas.openxmlformats.org/officeDocument/2006/relationships/hyperlink" Target="https://www.nepia.com/industry-news/no-scrubs-more-ports-declare-ban-on-egcs-discharges-update/" TargetMode="External"/><Relationship Id="rId27" Type="http://schemas.openxmlformats.org/officeDocument/2006/relationships/hyperlink" Target="https://www.portodelisboa.pt/documents/20121/157903/Regulamento_de_Autoridade_Portu&#225;ria_da_APL.pdf/92b1ebf2-6d81-efa2-c9a1-ee63a1336105?t=1601480247465" TargetMode="External"/><Relationship Id="rId30" Type="http://schemas.openxmlformats.org/officeDocument/2006/relationships/hyperlink" Target="https://cruise-norway.no/wp-content/uploads/2021/09/EIDF-CRUISEPORT-2022-facts-and-facilities.pdf" TargetMode="External"/><Relationship Id="rId35" Type="http://schemas.openxmlformats.org/officeDocument/2006/relationships/vmlDrawing" Target="../drawings/vmlDrawing4.vml"/><Relationship Id="rId8" Type="http://schemas.openxmlformats.org/officeDocument/2006/relationships/hyperlink" Target="https://www.portofcork.ie/notices-to-mariners/?twfId=1940&amp;download=true" TargetMode="External"/><Relationship Id="rId3" Type="http://schemas.openxmlformats.org/officeDocument/2006/relationships/hyperlink" Target="https://www.nepia.com/industry-news/no-scrubs-more-ports-declare-ban-on-egcs-discharges-update/"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hyperlink" Target="https://environment.govt.nz/guides/guidance-on-the-use-of-exhaust-gas-cleaning-systems-scrubbers-for-ports-regional-authorities-and-ships/" TargetMode="External"/><Relationship Id="rId1" Type="http://schemas.openxmlformats.org/officeDocument/2006/relationships/hyperlink" Target="https://static1.squarespace.com/static/592f5720f5e2317ce97cec2c/t/59559f78d1758e3b9a29aa6d/1498783617943/POH-OPR-PRO-001+Port+of+Hastings+Operating+Handbook_Rev0.pdf" TargetMode="External"/><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E59D1-466F-3344-974A-FE54476624C6}">
  <dimension ref="A1:J7"/>
  <sheetViews>
    <sheetView topLeftCell="A4" workbookViewId="0">
      <selection activeCell="O4" sqref="O4"/>
    </sheetView>
  </sheetViews>
  <sheetFormatPr defaultColWidth="11.5546875" defaultRowHeight="15.95"/>
  <cols>
    <col min="1" max="1" width="15.5546875" customWidth="1"/>
    <col min="2" max="2" width="18.109375" customWidth="1"/>
    <col min="3" max="3" width="17.5546875" customWidth="1"/>
    <col min="4" max="4" width="17.33203125" customWidth="1"/>
    <col min="5" max="5" width="18.5546875" customWidth="1"/>
    <col min="6" max="6" width="19.44140625" customWidth="1"/>
    <col min="7" max="7" width="15.44140625" customWidth="1"/>
    <col min="8" max="8" width="15.6640625" customWidth="1"/>
    <col min="9" max="9" width="14.44140625" customWidth="1"/>
    <col min="10" max="10" width="14.88671875" customWidth="1"/>
  </cols>
  <sheetData>
    <row r="1" spans="1:10" s="85" customFormat="1">
      <c r="A1" s="85" t="s">
        <v>0</v>
      </c>
    </row>
    <row r="2" spans="1:10" s="85" customFormat="1"/>
    <row r="3" spans="1:10" s="25" customFormat="1" ht="48.95" customHeight="1" thickBot="1">
      <c r="A3" s="23" t="s">
        <v>1</v>
      </c>
      <c r="B3" s="23" t="s">
        <v>2</v>
      </c>
      <c r="C3" s="24" t="s">
        <v>3</v>
      </c>
      <c r="D3" s="24" t="s">
        <v>4</v>
      </c>
      <c r="E3" s="24" t="s">
        <v>5</v>
      </c>
      <c r="F3" s="24" t="s">
        <v>6</v>
      </c>
      <c r="G3" s="23" t="s">
        <v>7</v>
      </c>
      <c r="H3" s="23" t="s">
        <v>8</v>
      </c>
      <c r="I3" s="23" t="s">
        <v>9</v>
      </c>
      <c r="J3" s="23" t="s">
        <v>10</v>
      </c>
    </row>
    <row r="4" spans="1:10" s="53" customFormat="1" ht="408.95" customHeight="1" thickTop="1">
      <c r="A4" s="54" t="s">
        <v>11</v>
      </c>
      <c r="B4" s="54" t="s">
        <v>12</v>
      </c>
      <c r="C4" s="54" t="s">
        <v>13</v>
      </c>
      <c r="D4" s="77" t="s">
        <v>14</v>
      </c>
      <c r="E4" s="54" t="s">
        <v>15</v>
      </c>
      <c r="F4" s="54" t="s">
        <v>16</v>
      </c>
      <c r="G4" s="54" t="s">
        <v>17</v>
      </c>
      <c r="H4" s="54" t="s">
        <v>18</v>
      </c>
      <c r="I4" s="54" t="s">
        <v>19</v>
      </c>
      <c r="J4" s="54" t="s">
        <v>20</v>
      </c>
    </row>
    <row r="5" spans="1:10">
      <c r="A5" t="s">
        <v>21</v>
      </c>
      <c r="B5" s="27" t="s">
        <v>22</v>
      </c>
    </row>
    <row r="6" spans="1:10" ht="111.95">
      <c r="A6" s="76" t="s">
        <v>23</v>
      </c>
    </row>
    <row r="7" spans="1:10" ht="159.94999999999999">
      <c r="A7" s="18" t="s">
        <v>24</v>
      </c>
    </row>
  </sheetData>
  <mergeCells count="1">
    <mergeCell ref="A1:XF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5BA5-2196-6646-97CF-5673CC248DC4}">
  <dimension ref="A1:F26"/>
  <sheetViews>
    <sheetView workbookViewId="0">
      <selection activeCell="O19" sqref="O19"/>
    </sheetView>
  </sheetViews>
  <sheetFormatPr defaultColWidth="11.5546875" defaultRowHeight="15.95"/>
  <cols>
    <col min="1" max="1" width="15.109375" customWidth="1"/>
    <col min="2" max="2" width="22.6640625" bestFit="1" customWidth="1"/>
  </cols>
  <sheetData>
    <row r="1" spans="1:6">
      <c r="A1" s="8" t="s">
        <v>8</v>
      </c>
      <c r="B1" s="8" t="s">
        <v>25</v>
      </c>
      <c r="C1" s="16" t="s">
        <v>26</v>
      </c>
      <c r="E1" s="3"/>
      <c r="F1" s="1"/>
    </row>
    <row r="2" spans="1:6">
      <c r="A2" s="9">
        <v>2008</v>
      </c>
      <c r="B2" s="10">
        <v>2</v>
      </c>
      <c r="D2" s="4"/>
    </row>
    <row r="3" spans="1:6">
      <c r="A3" s="9">
        <v>2009</v>
      </c>
      <c r="B3" s="10">
        <v>5</v>
      </c>
      <c r="C3" s="7"/>
      <c r="D3" s="4"/>
    </row>
    <row r="4" spans="1:6">
      <c r="A4" s="9">
        <v>2011</v>
      </c>
      <c r="B4" s="10">
        <v>11</v>
      </c>
      <c r="C4" s="7"/>
      <c r="D4" s="4"/>
    </row>
    <row r="5" spans="1:6">
      <c r="A5" s="9">
        <v>2012</v>
      </c>
      <c r="B5" s="10">
        <v>19</v>
      </c>
      <c r="C5" s="7"/>
      <c r="D5" s="4"/>
    </row>
    <row r="6" spans="1:6">
      <c r="A6" s="9">
        <v>2013</v>
      </c>
      <c r="B6" s="10">
        <v>38</v>
      </c>
      <c r="C6" s="7"/>
      <c r="D6" s="4"/>
    </row>
    <row r="7" spans="1:6">
      <c r="A7" s="9">
        <v>2014</v>
      </c>
      <c r="B7" s="10">
        <v>106</v>
      </c>
      <c r="C7" s="7"/>
      <c r="D7" s="4"/>
    </row>
    <row r="8" spans="1:6">
      <c r="A8" s="9">
        <v>2015</v>
      </c>
      <c r="B8" s="10">
        <v>242</v>
      </c>
      <c r="C8" s="7"/>
      <c r="D8" s="4"/>
    </row>
    <row r="9" spans="1:6">
      <c r="A9" s="9">
        <v>2016</v>
      </c>
      <c r="B9" s="10">
        <v>312</v>
      </c>
      <c r="C9" s="7"/>
      <c r="D9" s="4"/>
    </row>
    <row r="10" spans="1:6">
      <c r="A10" s="9">
        <v>2017</v>
      </c>
      <c r="B10" s="10">
        <v>387</v>
      </c>
      <c r="C10" s="7"/>
      <c r="D10" s="4"/>
    </row>
    <row r="11" spans="1:6">
      <c r="A11" s="9">
        <v>2018</v>
      </c>
      <c r="B11" s="10">
        <v>740</v>
      </c>
      <c r="C11" s="7"/>
      <c r="D11" s="4"/>
    </row>
    <row r="12" spans="1:6">
      <c r="A12" s="9">
        <v>2019</v>
      </c>
      <c r="B12" s="10">
        <v>3178</v>
      </c>
      <c r="C12" s="7"/>
      <c r="D12" s="4"/>
    </row>
    <row r="13" spans="1:6">
      <c r="A13" s="9">
        <v>2020</v>
      </c>
      <c r="B13" s="10">
        <v>4362</v>
      </c>
      <c r="C13" s="7"/>
      <c r="D13" s="4"/>
    </row>
    <row r="14" spans="1:6">
      <c r="A14" s="9">
        <v>2021</v>
      </c>
      <c r="B14" s="10">
        <v>4581</v>
      </c>
      <c r="C14" s="7"/>
      <c r="D14" s="2"/>
    </row>
    <row r="15" spans="1:6">
      <c r="A15" s="11">
        <v>2022</v>
      </c>
      <c r="B15" s="10">
        <v>4794</v>
      </c>
      <c r="C15" s="7"/>
      <c r="D15" s="2"/>
    </row>
    <row r="16" spans="1:6">
      <c r="A16" s="11">
        <v>2023</v>
      </c>
      <c r="B16" s="10">
        <v>5006</v>
      </c>
      <c r="C16" s="7"/>
      <c r="D16" s="2"/>
    </row>
    <row r="17" spans="1:3">
      <c r="A17" s="11">
        <v>2024</v>
      </c>
      <c r="B17" s="10">
        <v>5058</v>
      </c>
      <c r="C17" s="7"/>
    </row>
    <row r="18" spans="1:3">
      <c r="A18" s="11">
        <v>2025</v>
      </c>
      <c r="B18" s="10">
        <v>5061</v>
      </c>
      <c r="C18" s="7"/>
    </row>
    <row r="19" spans="1:3">
      <c r="A19" s="7"/>
      <c r="B19" s="7"/>
      <c r="C19" s="14"/>
    </row>
    <row r="20" spans="1:3">
      <c r="A20" s="5" t="s">
        <v>27</v>
      </c>
      <c r="B20" s="10">
        <v>4097</v>
      </c>
      <c r="C20" s="75">
        <f>B20/$B$24</f>
        <v>0.80952380952380953</v>
      </c>
    </row>
    <row r="21" spans="1:3">
      <c r="A21" s="5" t="s">
        <v>28</v>
      </c>
      <c r="B21" s="10">
        <v>68</v>
      </c>
      <c r="C21" s="75">
        <f>B21/$B$24</f>
        <v>1.3436079826121321E-2</v>
      </c>
    </row>
    <row r="22" spans="1:3">
      <c r="A22" s="7" t="s">
        <v>29</v>
      </c>
      <c r="B22" s="10">
        <v>869</v>
      </c>
      <c r="C22" s="75">
        <f>B22/$B$24</f>
        <v>0.17170519660146216</v>
      </c>
    </row>
    <row r="23" spans="1:3">
      <c r="A23" s="5" t="s">
        <v>30</v>
      </c>
      <c r="B23" s="10">
        <v>27</v>
      </c>
      <c r="C23" s="75">
        <f>B23/$B$24</f>
        <v>5.3349140486069948E-3</v>
      </c>
    </row>
    <row r="24" spans="1:3">
      <c r="A24" s="12" t="s">
        <v>31</v>
      </c>
      <c r="B24" s="13">
        <f>SUM(B20:B23)</f>
        <v>5061</v>
      </c>
      <c r="C24" s="15"/>
    </row>
    <row r="25" spans="1:3">
      <c r="A25" s="7"/>
      <c r="B25" s="7"/>
      <c r="C25" s="7"/>
    </row>
    <row r="26" spans="1:3">
      <c r="A26" s="7"/>
      <c r="B26" s="7"/>
      <c r="C26" s="7"/>
    </row>
  </sheetData>
  <hyperlinks>
    <hyperlink ref="C1" r:id="rId1" display="DNV" xr:uid="{5C651D79-48D3-D341-BA47-73D2E185631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A059B-4B9B-A04F-90EE-388DB3D0B59D}">
  <dimension ref="A1:N50"/>
  <sheetViews>
    <sheetView zoomScaleNormal="100" workbookViewId="0">
      <selection activeCell="I32" sqref="I32"/>
    </sheetView>
  </sheetViews>
  <sheetFormatPr defaultColWidth="11.5546875" defaultRowHeight="15.95"/>
  <cols>
    <col min="1" max="1" width="25.88671875" customWidth="1"/>
    <col min="2" max="2" width="12.88671875" customWidth="1"/>
    <col min="3" max="3" width="13.88671875" customWidth="1"/>
    <col min="4" max="4" width="12.33203125" customWidth="1"/>
    <col min="5" max="5" width="18.88671875" bestFit="1" customWidth="1"/>
    <col min="6" max="6" width="22" customWidth="1"/>
    <col min="7" max="7" width="19.88671875" customWidth="1"/>
    <col min="9" max="9" width="14.88671875" customWidth="1"/>
  </cols>
  <sheetData>
    <row r="1" spans="1:10" s="25" customFormat="1" ht="48.95" customHeight="1" thickBot="1">
      <c r="A1" s="23" t="s">
        <v>1</v>
      </c>
      <c r="B1" s="23" t="s">
        <v>2</v>
      </c>
      <c r="C1" s="24" t="s">
        <v>3</v>
      </c>
      <c r="D1" s="24" t="s">
        <v>4</v>
      </c>
      <c r="E1" s="24" t="s">
        <v>5</v>
      </c>
      <c r="F1" s="24" t="s">
        <v>6</v>
      </c>
      <c r="G1" s="23" t="s">
        <v>7</v>
      </c>
      <c r="H1" s="23" t="s">
        <v>8</v>
      </c>
      <c r="I1" s="23" t="s">
        <v>9</v>
      </c>
      <c r="J1" s="23" t="s">
        <v>10</v>
      </c>
    </row>
    <row r="2" spans="1:10" s="27" customFormat="1" ht="21" customHeight="1" thickTop="1">
      <c r="A2" s="6" t="s">
        <v>32</v>
      </c>
      <c r="B2" s="6"/>
      <c r="C2" s="34" t="s">
        <v>33</v>
      </c>
      <c r="E2" s="27" t="s">
        <v>34</v>
      </c>
      <c r="F2" s="6" t="s">
        <v>35</v>
      </c>
      <c r="G2" s="27" t="s">
        <v>36</v>
      </c>
      <c r="H2" s="27">
        <v>2019</v>
      </c>
      <c r="I2" s="18" t="s">
        <v>37</v>
      </c>
      <c r="J2" s="26" t="s">
        <v>38</v>
      </c>
    </row>
    <row r="3" spans="1:10" s="47" customFormat="1" ht="18" customHeight="1">
      <c r="A3" s="55" t="s">
        <v>39</v>
      </c>
      <c r="B3" s="40"/>
      <c r="C3" s="51" t="s">
        <v>40</v>
      </c>
      <c r="D3" s="68" t="s">
        <v>41</v>
      </c>
      <c r="E3" s="40" t="s">
        <v>42</v>
      </c>
      <c r="F3" s="40" t="s">
        <v>35</v>
      </c>
      <c r="G3" s="40" t="s">
        <v>43</v>
      </c>
      <c r="H3" s="57" t="s">
        <v>42</v>
      </c>
      <c r="I3" s="40" t="s">
        <v>44</v>
      </c>
      <c r="J3" s="61" t="s">
        <v>45</v>
      </c>
    </row>
    <row r="4" spans="1:10" s="27" customFormat="1" ht="18.95" customHeight="1">
      <c r="A4" s="17"/>
      <c r="B4" s="6" t="s">
        <v>46</v>
      </c>
      <c r="C4" s="33" t="s">
        <v>40</v>
      </c>
      <c r="D4" s="6" t="s">
        <v>41</v>
      </c>
      <c r="E4" s="6" t="s">
        <v>47</v>
      </c>
      <c r="F4" s="6" t="s">
        <v>48</v>
      </c>
      <c r="G4" s="6" t="s">
        <v>49</v>
      </c>
      <c r="H4" s="31">
        <v>2019</v>
      </c>
      <c r="I4" s="6" t="s">
        <v>50</v>
      </c>
      <c r="J4" s="26" t="s">
        <v>51</v>
      </c>
    </row>
    <row r="5" spans="1:10" s="47" customFormat="1" ht="18" customHeight="1">
      <c r="A5" s="40" t="s">
        <v>52</v>
      </c>
      <c r="B5" s="40"/>
      <c r="C5" s="51" t="s">
        <v>40</v>
      </c>
      <c r="D5" s="68" t="s">
        <v>53</v>
      </c>
      <c r="E5" s="40" t="s">
        <v>42</v>
      </c>
      <c r="F5" s="40" t="s">
        <v>35</v>
      </c>
      <c r="G5" s="40" t="s">
        <v>36</v>
      </c>
      <c r="H5" s="57" t="s">
        <v>42</v>
      </c>
      <c r="I5" s="40" t="s">
        <v>42</v>
      </c>
      <c r="J5" s="61" t="s">
        <v>54</v>
      </c>
    </row>
    <row r="6" spans="1:10" s="27" customFormat="1" ht="17.100000000000001" customHeight="1">
      <c r="A6" s="6" t="s">
        <v>55</v>
      </c>
      <c r="B6" s="6"/>
      <c r="C6" s="33" t="s">
        <v>40</v>
      </c>
      <c r="D6" s="6" t="s">
        <v>53</v>
      </c>
      <c r="E6" s="27" t="s">
        <v>56</v>
      </c>
      <c r="F6" s="6" t="s">
        <v>35</v>
      </c>
      <c r="G6" s="6" t="s">
        <v>57</v>
      </c>
      <c r="H6" s="27">
        <v>2023</v>
      </c>
      <c r="I6" s="18" t="s">
        <v>58</v>
      </c>
      <c r="J6" s="4" t="s">
        <v>59</v>
      </c>
    </row>
    <row r="7" spans="1:10" s="47" customFormat="1" ht="18" customHeight="1">
      <c r="A7" s="40" t="s">
        <v>60</v>
      </c>
      <c r="B7" s="40"/>
      <c r="C7" s="51" t="s">
        <v>40</v>
      </c>
      <c r="D7" s="68" t="s">
        <v>53</v>
      </c>
      <c r="E7" s="40" t="s">
        <v>42</v>
      </c>
      <c r="F7" s="40" t="s">
        <v>42</v>
      </c>
      <c r="G7" s="40" t="s">
        <v>43</v>
      </c>
      <c r="H7" s="57" t="s">
        <v>42</v>
      </c>
      <c r="I7" s="40" t="s">
        <v>61</v>
      </c>
      <c r="J7" s="48" t="s">
        <v>62</v>
      </c>
    </row>
    <row r="8" spans="1:10" s="27" customFormat="1" ht="18" customHeight="1">
      <c r="A8" s="6" t="s">
        <v>63</v>
      </c>
      <c r="B8" s="6"/>
      <c r="C8" s="33" t="s">
        <v>40</v>
      </c>
      <c r="D8" s="6" t="s">
        <v>53</v>
      </c>
      <c r="E8" s="6" t="s">
        <v>64</v>
      </c>
      <c r="F8" s="6" t="s">
        <v>35</v>
      </c>
      <c r="G8" s="6" t="s">
        <v>65</v>
      </c>
      <c r="H8" s="6">
        <v>2019</v>
      </c>
      <c r="I8" s="18" t="s">
        <v>66</v>
      </c>
      <c r="J8" s="26" t="s">
        <v>67</v>
      </c>
    </row>
    <row r="9" spans="1:10" s="27" customFormat="1" ht="17.100000000000001" customHeight="1">
      <c r="A9" s="6" t="s">
        <v>68</v>
      </c>
      <c r="B9" s="6"/>
      <c r="C9" s="33" t="s">
        <v>40</v>
      </c>
      <c r="D9" s="6" t="s">
        <v>53</v>
      </c>
      <c r="E9" s="32" t="s">
        <v>69</v>
      </c>
      <c r="F9" s="6" t="s">
        <v>35</v>
      </c>
      <c r="G9" s="6" t="s">
        <v>36</v>
      </c>
      <c r="H9" s="6">
        <v>2019</v>
      </c>
      <c r="I9" s="6" t="s">
        <v>70</v>
      </c>
      <c r="J9" s="26" t="s">
        <v>71</v>
      </c>
    </row>
    <row r="10" spans="1:10" s="27" customFormat="1" ht="17.100000000000001" customHeight="1">
      <c r="A10" s="50" t="s">
        <v>72</v>
      </c>
      <c r="B10" s="6"/>
      <c r="C10" s="33" t="s">
        <v>40</v>
      </c>
      <c r="D10" s="6" t="s">
        <v>53</v>
      </c>
      <c r="E10" s="6" t="s">
        <v>42</v>
      </c>
      <c r="F10" s="6" t="s">
        <v>35</v>
      </c>
      <c r="G10" s="32" t="s">
        <v>65</v>
      </c>
      <c r="H10" s="6">
        <v>2021</v>
      </c>
      <c r="I10" s="6" t="s">
        <v>73</v>
      </c>
      <c r="J10" s="26" t="s">
        <v>45</v>
      </c>
    </row>
    <row r="11" spans="1:10" s="27" customFormat="1" ht="17.100000000000001" customHeight="1">
      <c r="A11" s="17"/>
      <c r="B11" s="6" t="s">
        <v>74</v>
      </c>
      <c r="C11" s="33" t="s">
        <v>40</v>
      </c>
      <c r="D11" s="6" t="s">
        <v>41</v>
      </c>
      <c r="E11" s="6" t="s">
        <v>75</v>
      </c>
      <c r="F11" s="6" t="s">
        <v>48</v>
      </c>
      <c r="G11" s="6" t="s">
        <v>49</v>
      </c>
      <c r="H11" s="6">
        <v>2006</v>
      </c>
      <c r="I11" s="32" t="s">
        <v>76</v>
      </c>
      <c r="J11" s="81" t="s">
        <v>54</v>
      </c>
    </row>
    <row r="12" spans="1:10" s="27" customFormat="1" ht="15">
      <c r="A12" s="6" t="s">
        <v>77</v>
      </c>
      <c r="B12" s="6"/>
      <c r="C12" s="33" t="s">
        <v>40</v>
      </c>
      <c r="D12" s="6" t="s">
        <v>41</v>
      </c>
      <c r="E12" s="27" t="s">
        <v>34</v>
      </c>
      <c r="F12" s="6" t="s">
        <v>35</v>
      </c>
      <c r="G12" s="27" t="s">
        <v>36</v>
      </c>
      <c r="H12" s="27">
        <v>2020</v>
      </c>
      <c r="I12" s="6" t="s">
        <v>78</v>
      </c>
      <c r="J12" s="72" t="s">
        <v>79</v>
      </c>
    </row>
    <row r="13" spans="1:10" s="27" customFormat="1" ht="15">
      <c r="A13" s="17" t="s">
        <v>80</v>
      </c>
      <c r="B13" s="6" t="s">
        <v>81</v>
      </c>
      <c r="C13" s="33" t="s">
        <v>40</v>
      </c>
      <c r="D13" s="6" t="s">
        <v>53</v>
      </c>
      <c r="E13" s="27" t="s">
        <v>47</v>
      </c>
      <c r="F13" s="6" t="s">
        <v>35</v>
      </c>
      <c r="G13" s="27" t="s">
        <v>49</v>
      </c>
      <c r="H13" s="27">
        <v>2020</v>
      </c>
      <c r="I13" s="6" t="s">
        <v>82</v>
      </c>
      <c r="J13" s="26" t="s">
        <v>83</v>
      </c>
    </row>
    <row r="14" spans="1:10" s="27" customFormat="1" ht="15">
      <c r="A14" s="6" t="s">
        <v>84</v>
      </c>
      <c r="B14" s="6"/>
      <c r="C14" s="33" t="s">
        <v>40</v>
      </c>
      <c r="D14" s="6" t="s">
        <v>53</v>
      </c>
      <c r="E14" s="27" t="s">
        <v>85</v>
      </c>
      <c r="F14" s="6" t="s">
        <v>48</v>
      </c>
      <c r="G14" s="27" t="s">
        <v>36</v>
      </c>
      <c r="H14" s="27">
        <v>2020</v>
      </c>
      <c r="I14" s="6" t="s">
        <v>86</v>
      </c>
      <c r="J14" s="26" t="s">
        <v>87</v>
      </c>
    </row>
    <row r="15" spans="1:10" s="27" customFormat="1" ht="15">
      <c r="A15" s="6" t="s">
        <v>88</v>
      </c>
      <c r="B15" s="6"/>
      <c r="C15" s="33" t="s">
        <v>40</v>
      </c>
      <c r="D15" s="6" t="s">
        <v>53</v>
      </c>
      <c r="E15" s="27" t="s">
        <v>47</v>
      </c>
      <c r="F15" s="6" t="s">
        <v>48</v>
      </c>
      <c r="G15" s="27" t="s">
        <v>65</v>
      </c>
      <c r="H15" s="27">
        <v>2020</v>
      </c>
      <c r="I15" s="27" t="s">
        <v>89</v>
      </c>
      <c r="J15" s="26" t="s">
        <v>90</v>
      </c>
    </row>
    <row r="16" spans="1:10" s="27" customFormat="1" ht="15">
      <c r="A16" s="6" t="s">
        <v>91</v>
      </c>
      <c r="B16" s="6"/>
      <c r="C16" s="33" t="s">
        <v>40</v>
      </c>
      <c r="D16" s="6" t="s">
        <v>41</v>
      </c>
      <c r="E16" s="27" t="s">
        <v>47</v>
      </c>
      <c r="F16" s="6" t="s">
        <v>35</v>
      </c>
      <c r="G16" s="27" t="s">
        <v>36</v>
      </c>
      <c r="H16" s="27">
        <v>2021</v>
      </c>
      <c r="I16" s="27" t="s">
        <v>92</v>
      </c>
      <c r="J16" s="26" t="s">
        <v>93</v>
      </c>
    </row>
    <row r="17" spans="1:14" s="27" customFormat="1" ht="15">
      <c r="A17" s="17" t="s">
        <v>94</v>
      </c>
      <c r="B17" s="6" t="s">
        <v>95</v>
      </c>
      <c r="C17" s="33" t="s">
        <v>40</v>
      </c>
      <c r="D17" s="6" t="s">
        <v>53</v>
      </c>
      <c r="E17" s="27" t="s">
        <v>96</v>
      </c>
      <c r="F17" s="6" t="s">
        <v>48</v>
      </c>
      <c r="G17" s="27" t="s">
        <v>49</v>
      </c>
      <c r="H17" s="27">
        <v>2019</v>
      </c>
      <c r="I17" s="6" t="s">
        <v>97</v>
      </c>
      <c r="J17" s="26" t="s">
        <v>98</v>
      </c>
    </row>
    <row r="18" spans="1:14" s="65" customFormat="1" ht="15">
      <c r="A18" s="63"/>
      <c r="B18" s="41" t="s">
        <v>99</v>
      </c>
      <c r="C18" s="64" t="s">
        <v>40</v>
      </c>
      <c r="D18" s="41" t="s">
        <v>41</v>
      </c>
      <c r="E18" s="41" t="s">
        <v>100</v>
      </c>
      <c r="F18" s="41" t="s">
        <v>42</v>
      </c>
      <c r="G18" s="65" t="s">
        <v>43</v>
      </c>
      <c r="H18" s="66" t="s">
        <v>42</v>
      </c>
      <c r="I18" s="41" t="s">
        <v>101</v>
      </c>
      <c r="J18" s="67" t="s">
        <v>62</v>
      </c>
    </row>
    <row r="19" spans="1:14">
      <c r="A19" s="2"/>
      <c r="B19" s="2"/>
      <c r="C19" s="2"/>
      <c r="D19" s="2"/>
      <c r="E19" s="2"/>
      <c r="F19" s="2"/>
      <c r="G19" s="2"/>
      <c r="H19" s="2"/>
      <c r="I19" s="2"/>
      <c r="J19" s="2"/>
    </row>
    <row r="20" spans="1:14">
      <c r="A20" s="2"/>
      <c r="B20" s="2"/>
      <c r="C20" s="2"/>
      <c r="D20" s="2"/>
      <c r="E20" s="2"/>
      <c r="F20" s="2"/>
      <c r="G20" s="2"/>
      <c r="H20" s="2"/>
      <c r="I20" s="2"/>
      <c r="J20" s="2"/>
    </row>
    <row r="21" spans="1:14">
      <c r="A21" s="6"/>
      <c r="B21" s="6"/>
      <c r="C21" s="6"/>
      <c r="D21" s="6"/>
      <c r="E21" s="2"/>
      <c r="F21" s="2"/>
      <c r="G21" s="2"/>
      <c r="H21" s="2"/>
      <c r="I21" s="2"/>
      <c r="J21" s="2"/>
    </row>
    <row r="22" spans="1:14">
      <c r="A22" s="6" t="s">
        <v>102</v>
      </c>
      <c r="B22" s="6">
        <v>14</v>
      </c>
      <c r="C22" s="6"/>
      <c r="E22" s="78"/>
      <c r="F22" s="2"/>
      <c r="G22" s="2"/>
      <c r="H22" s="2"/>
      <c r="I22" s="2"/>
      <c r="J22" s="2"/>
    </row>
    <row r="23" spans="1:14">
      <c r="A23" s="6"/>
      <c r="B23" s="6"/>
      <c r="C23" s="6"/>
      <c r="E23" s="78"/>
      <c r="G23" s="2"/>
      <c r="H23" s="2"/>
      <c r="I23" s="2"/>
      <c r="J23" s="2"/>
    </row>
    <row r="24" spans="1:14">
      <c r="A24" s="33" t="s">
        <v>40</v>
      </c>
      <c r="B24" s="6">
        <f>COUNTIF($C$2:$C$18,A24)</f>
        <v>16</v>
      </c>
      <c r="C24" s="6"/>
      <c r="E24" s="78"/>
      <c r="F24" s="2"/>
      <c r="G24" s="2"/>
      <c r="H24" s="2"/>
      <c r="I24" s="2"/>
      <c r="J24" s="2"/>
    </row>
    <row r="25" spans="1:14">
      <c r="A25" s="34" t="s">
        <v>33</v>
      </c>
      <c r="B25" s="6">
        <f>COUNTIF($C$2:$C$18,A25)</f>
        <v>1</v>
      </c>
      <c r="C25" s="6"/>
      <c r="E25" s="2"/>
      <c r="F25" s="2"/>
      <c r="G25" s="2"/>
      <c r="H25" s="2"/>
      <c r="I25" s="2"/>
      <c r="J25" s="2"/>
    </row>
    <row r="26" spans="1:14">
      <c r="A26" s="6"/>
      <c r="B26" s="6"/>
      <c r="C26" s="6"/>
      <c r="D26" s="6"/>
      <c r="E26" s="2"/>
      <c r="F26" s="2"/>
      <c r="G26" s="2"/>
      <c r="H26" s="2"/>
      <c r="I26" s="2"/>
      <c r="J26" s="2"/>
    </row>
    <row r="27" spans="1:14">
      <c r="A27" s="21" t="s">
        <v>103</v>
      </c>
      <c r="B27" s="6"/>
      <c r="C27" s="6"/>
      <c r="D27" s="6"/>
      <c r="E27" s="2"/>
      <c r="F27" s="2"/>
      <c r="G27" s="2"/>
      <c r="H27" s="2"/>
      <c r="I27" s="2"/>
      <c r="J27" s="2"/>
      <c r="N27" s="82"/>
    </row>
    <row r="28" spans="1:14">
      <c r="A28" s="6" t="s">
        <v>104</v>
      </c>
      <c r="B28" s="6">
        <f>COUNTIF($D$2:$D$18,"contaminated or wastewaters")</f>
        <v>0</v>
      </c>
      <c r="C28" s="6"/>
      <c r="D28" s="6"/>
      <c r="E28" s="2"/>
      <c r="F28" s="2"/>
      <c r="G28" s="2"/>
      <c r="H28" s="2"/>
      <c r="I28" s="2"/>
      <c r="J28" s="2"/>
    </row>
    <row r="29" spans="1:14">
      <c r="A29" s="6" t="s">
        <v>105</v>
      </c>
      <c r="B29" s="6">
        <f>COUNTIF($D$2:$D$18,"open-loop")</f>
        <v>10</v>
      </c>
      <c r="C29" s="6"/>
      <c r="D29" s="6"/>
      <c r="E29" s="2"/>
      <c r="F29" s="2"/>
      <c r="G29" s="2"/>
      <c r="H29" s="2"/>
      <c r="I29" s="2"/>
      <c r="J29" s="2"/>
    </row>
    <row r="30" spans="1:14">
      <c r="A30" s="6" t="s">
        <v>106</v>
      </c>
      <c r="B30" s="6">
        <f>COUNTIF($D$2:$D$18,"all scrubbers")</f>
        <v>6</v>
      </c>
      <c r="C30" s="6"/>
      <c r="D30" s="6"/>
      <c r="E30" s="2"/>
      <c r="F30" s="2"/>
      <c r="G30" s="2"/>
      <c r="H30" s="2"/>
      <c r="I30" s="2"/>
      <c r="J30" s="2"/>
    </row>
    <row r="31" spans="1:14">
      <c r="A31" s="7"/>
      <c r="B31" s="7"/>
      <c r="C31" s="7"/>
      <c r="D31" s="6"/>
      <c r="E31" s="2"/>
      <c r="F31" s="2"/>
      <c r="G31" s="2"/>
      <c r="H31" s="2"/>
      <c r="I31" s="2"/>
      <c r="J31" s="2"/>
    </row>
    <row r="32" spans="1:14">
      <c r="A32" s="6" t="s">
        <v>36</v>
      </c>
      <c r="B32" s="6">
        <f>COUNTIF($G$2:$G$18,A32)</f>
        <v>6</v>
      </c>
      <c r="C32" s="70">
        <f t="shared" ref="C32:C37" si="0">B32/$B$44</f>
        <v>0.35294117647058826</v>
      </c>
      <c r="D32" s="6"/>
      <c r="E32" s="2"/>
      <c r="F32" s="2"/>
      <c r="G32" s="2"/>
      <c r="H32" s="2"/>
      <c r="I32" s="2"/>
      <c r="J32" s="2"/>
    </row>
    <row r="33" spans="1:10">
      <c r="A33" s="6" t="s">
        <v>49</v>
      </c>
      <c r="B33" s="6">
        <f>COUNTIF($G$2:$G$18,A33)</f>
        <v>4</v>
      </c>
      <c r="C33" s="70">
        <f t="shared" si="0"/>
        <v>0.23529411764705882</v>
      </c>
      <c r="D33" s="6"/>
      <c r="E33" s="2"/>
      <c r="F33" s="2"/>
      <c r="G33" s="2"/>
      <c r="H33" s="2"/>
      <c r="I33" s="2"/>
      <c r="J33" s="2"/>
    </row>
    <row r="34" spans="1:10">
      <c r="A34" s="6" t="s">
        <v>43</v>
      </c>
      <c r="B34" s="6">
        <f>COUNTIF($G$2:$G$18,A34)</f>
        <v>3</v>
      </c>
      <c r="C34" s="70">
        <f t="shared" si="0"/>
        <v>0.17647058823529413</v>
      </c>
      <c r="D34" s="6"/>
      <c r="E34" s="2"/>
      <c r="F34" s="2"/>
      <c r="G34" s="2"/>
      <c r="H34" s="2"/>
      <c r="I34" s="2"/>
      <c r="J34" s="2"/>
    </row>
    <row r="35" spans="1:10">
      <c r="A35" s="6" t="s">
        <v>57</v>
      </c>
      <c r="B35" s="6">
        <f>COUNTIF($G$2:$G$18,A35)</f>
        <v>1</v>
      </c>
      <c r="C35" s="70">
        <f t="shared" si="0"/>
        <v>5.8823529411764705E-2</v>
      </c>
      <c r="D35" s="6"/>
      <c r="E35" s="2"/>
      <c r="F35" s="2"/>
      <c r="G35" s="2"/>
      <c r="H35" s="2"/>
      <c r="I35" s="2"/>
      <c r="J35" s="2"/>
    </row>
    <row r="36" spans="1:10">
      <c r="A36" s="6" t="s">
        <v>65</v>
      </c>
      <c r="B36" s="6">
        <f>COUNTIF($G$2:$G$18,A36)</f>
        <v>3</v>
      </c>
      <c r="C36" s="70">
        <f t="shared" si="0"/>
        <v>0.17647058823529413</v>
      </c>
      <c r="D36" s="6"/>
      <c r="E36" s="2"/>
      <c r="F36" s="2"/>
      <c r="G36" s="2"/>
      <c r="H36" s="2"/>
      <c r="I36" s="2"/>
      <c r="J36" s="2"/>
    </row>
    <row r="37" spans="1:10">
      <c r="A37" s="6" t="s">
        <v>107</v>
      </c>
      <c r="B37" s="6">
        <f>SUM(B38:B43)</f>
        <v>0</v>
      </c>
      <c r="C37" s="70">
        <f t="shared" si="0"/>
        <v>0</v>
      </c>
      <c r="D37" s="6"/>
      <c r="E37" s="2"/>
      <c r="F37" s="2"/>
      <c r="G37" s="2"/>
      <c r="H37" s="2"/>
      <c r="I37" s="2"/>
      <c r="J37" s="2"/>
    </row>
    <row r="38" spans="1:10">
      <c r="A38" s="31" t="s">
        <v>108</v>
      </c>
      <c r="B38" s="6">
        <f t="shared" ref="B38:B43" si="1">COUNTIF($G$2:$G$18,A38)</f>
        <v>0</v>
      </c>
      <c r="C38" s="20"/>
      <c r="D38" s="6"/>
      <c r="E38" s="2"/>
      <c r="F38" s="2"/>
      <c r="G38" s="2"/>
      <c r="H38" s="2"/>
      <c r="I38" s="2"/>
      <c r="J38" s="2"/>
    </row>
    <row r="39" spans="1:10">
      <c r="A39" s="31" t="s">
        <v>109</v>
      </c>
      <c r="B39" s="6">
        <f t="shared" si="1"/>
        <v>0</v>
      </c>
      <c r="C39" s="20"/>
      <c r="D39" s="6"/>
      <c r="E39" s="2"/>
      <c r="F39" s="2"/>
      <c r="G39" s="2"/>
      <c r="H39" s="2"/>
      <c r="I39" s="2"/>
      <c r="J39" s="2"/>
    </row>
    <row r="40" spans="1:10">
      <c r="A40" s="31" t="s">
        <v>110</v>
      </c>
      <c r="B40" s="6">
        <f t="shared" si="1"/>
        <v>0</v>
      </c>
      <c r="C40" s="20"/>
      <c r="D40" s="6"/>
      <c r="E40" s="2"/>
      <c r="F40" s="2"/>
      <c r="G40" s="2"/>
      <c r="H40" s="2"/>
      <c r="I40" s="2"/>
      <c r="J40" s="2"/>
    </row>
    <row r="41" spans="1:10">
      <c r="A41" s="31" t="s">
        <v>111</v>
      </c>
      <c r="B41" s="6">
        <f t="shared" si="1"/>
        <v>0</v>
      </c>
      <c r="C41" s="20"/>
      <c r="D41" s="6"/>
      <c r="E41" s="2"/>
      <c r="F41" s="2"/>
      <c r="G41" s="2"/>
      <c r="H41" s="2"/>
      <c r="I41" s="2"/>
      <c r="J41" s="2"/>
    </row>
    <row r="42" spans="1:10">
      <c r="A42" s="31" t="s">
        <v>112</v>
      </c>
      <c r="B42" s="6">
        <f t="shared" si="1"/>
        <v>0</v>
      </c>
      <c r="C42" s="6"/>
      <c r="D42" s="6"/>
      <c r="E42" s="2"/>
      <c r="F42" s="2"/>
      <c r="G42" s="2"/>
      <c r="H42" s="2"/>
      <c r="I42" s="2"/>
      <c r="J42" s="2"/>
    </row>
    <row r="43" spans="1:10">
      <c r="A43" s="31" t="s">
        <v>113</v>
      </c>
      <c r="B43" s="6">
        <f t="shared" si="1"/>
        <v>0</v>
      </c>
      <c r="C43" s="6"/>
      <c r="D43" s="6"/>
      <c r="E43" s="2"/>
      <c r="F43" s="2"/>
      <c r="G43" s="2"/>
      <c r="H43" s="2"/>
      <c r="I43" s="2"/>
      <c r="J43" s="2"/>
    </row>
    <row r="44" spans="1:10">
      <c r="A44" s="6"/>
      <c r="B44" s="6">
        <f>SUM(B32:B37)</f>
        <v>17</v>
      </c>
      <c r="C44" s="6"/>
      <c r="D44" s="6"/>
      <c r="E44" s="2"/>
      <c r="F44" s="2"/>
      <c r="G44" s="2"/>
      <c r="H44" s="2"/>
      <c r="I44" s="2"/>
      <c r="J44" s="2"/>
    </row>
    <row r="45" spans="1:10">
      <c r="A45" s="7"/>
      <c r="B45" s="7"/>
      <c r="C45" s="6"/>
      <c r="D45" s="6"/>
      <c r="E45" s="2"/>
      <c r="F45" s="2"/>
      <c r="G45" s="2"/>
      <c r="H45" s="2"/>
      <c r="I45" s="2"/>
      <c r="J45" s="2"/>
    </row>
    <row r="46" spans="1:10">
      <c r="C46" s="2"/>
      <c r="D46" s="2"/>
      <c r="E46" s="2"/>
      <c r="F46" s="2"/>
      <c r="G46" s="2"/>
      <c r="H46" s="2"/>
      <c r="I46" s="2"/>
      <c r="J46" s="2"/>
    </row>
    <row r="47" spans="1:10">
      <c r="A47" s="2"/>
      <c r="B47" s="2"/>
      <c r="C47" s="2"/>
      <c r="D47" s="2"/>
      <c r="E47" s="2"/>
      <c r="F47" s="2"/>
      <c r="G47" s="2"/>
      <c r="H47" s="2"/>
      <c r="I47" s="2"/>
      <c r="J47" s="2"/>
    </row>
    <row r="48" spans="1:10">
      <c r="A48" s="2"/>
      <c r="B48" s="2"/>
      <c r="C48" s="2"/>
      <c r="D48" s="2"/>
      <c r="E48" s="2"/>
      <c r="F48" s="2"/>
      <c r="G48" s="2"/>
      <c r="H48" s="2"/>
      <c r="I48" s="2"/>
      <c r="J48" s="2"/>
    </row>
    <row r="49" spans="1:10">
      <c r="A49" s="2"/>
      <c r="B49" s="2"/>
      <c r="C49" s="2"/>
      <c r="D49" s="2"/>
      <c r="E49" s="2"/>
      <c r="F49" s="2"/>
      <c r="G49" s="2"/>
      <c r="H49" s="2"/>
      <c r="I49" s="2"/>
      <c r="J49" s="2"/>
    </row>
    <row r="50" spans="1:10">
      <c r="D50" s="2"/>
      <c r="E50" s="2"/>
      <c r="F50" s="2"/>
      <c r="G50" s="2"/>
      <c r="H50" s="2"/>
      <c r="I50" s="2"/>
      <c r="J50" s="2"/>
    </row>
  </sheetData>
  <hyperlinks>
    <hyperlink ref="J3" r:id="rId1" xr:uid="{0200745E-F620-D84D-81FA-943AF9EE99CB}"/>
    <hyperlink ref="J4" r:id="rId2" display="https://www.suezcanal.gov.eg/English/Navigation/NavigationCirculars/Pages/nc-8-2019.aspx" xr:uid="{58539F90-9FEE-2D4C-9C60-FB7169374881}"/>
    <hyperlink ref="J7" r:id="rId3" display="https://www.nepia.com/industry-news/no-scrubs-more-ports-declare-ban-on-egcs-discharges-update/" xr:uid="{4D6A779B-6C09-A347-B4DF-D6C82DF834AF}"/>
    <hyperlink ref="J8" r:id="rId4" display="https://kma.go.ke/implementation-of-imo-sulphur-limit/" xr:uid="{73F6E66A-4041-1F48-82A4-EBDD49AB36F2}"/>
    <hyperlink ref="J9" r:id="rId5" display="https://britanniapandi.com/wp-content/uploads/2022/12/Implementation-of-IMO-2020-Global-Sulphur-Cap-Merchant-Notice-2019.pdf" xr:uid="{27528ABA-CCED-8945-A5A0-F087D62AD0CF}"/>
    <hyperlink ref="J10" r:id="rId6" display="https://britanniapandi.com/wp-content/uploads/2022/12/Britannia-Loss-Prevention-Guidance-List-of-Jurisdictions-restricting-or-banning-scrubber-wash-discharges-updated-29-11-2022.pdf" xr:uid="{98A98CA9-4F27-B542-B2DE-A2DF18E38B01}"/>
    <hyperlink ref="J2" r:id="rId7" xr:uid="{CD85B145-754E-9645-876D-B868525EBFEA}"/>
    <hyperlink ref="J12" r:id="rId8" xr:uid="{354B67CD-5E09-374B-AFC8-05C369795093}"/>
    <hyperlink ref="J13" r:id="rId9" xr:uid="{8A6C9777-DBBD-6C49-9EAA-ADA952461804}"/>
    <hyperlink ref="J14" r:id="rId10" xr:uid="{0E257CEE-D8DA-7445-9CAE-13CCFF0118D2}"/>
    <hyperlink ref="J15" r:id="rId11" xr:uid="{89539071-CDE0-0248-8552-51635B9ECF6A}"/>
    <hyperlink ref="J16" r:id="rId12" xr:uid="{1803FEAA-F7F4-5746-AB00-B7BA42428B04}"/>
    <hyperlink ref="J17" r:id="rId13" xr:uid="{77A7414C-E4AE-2E40-8668-254A83A59BE7}"/>
    <hyperlink ref="J18" r:id="rId14" xr:uid="{F43D6AC0-C0CD-3B49-9811-632AFCDE6A32}"/>
    <hyperlink ref="J5" r:id="rId15" xr:uid="{AAF2B3B1-B6AF-2E42-A6F5-8BD931F8EE76}"/>
  </hyperlinks>
  <pageMargins left="0.7" right="0.7" top="0.75" bottom="0.75" header="0.3" footer="0.3"/>
  <legacyDrawing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597D4-D795-2840-A2D7-DA8CA4CF45B8}">
  <dimension ref="A1:J57"/>
  <sheetViews>
    <sheetView workbookViewId="0">
      <selection activeCell="F23" sqref="F23"/>
    </sheetView>
  </sheetViews>
  <sheetFormatPr defaultColWidth="10.6640625" defaultRowHeight="15.95"/>
  <cols>
    <col min="1" max="1" width="25.6640625" style="7" customWidth="1"/>
    <col min="2" max="2" width="18.6640625" style="7" customWidth="1"/>
    <col min="3" max="3" width="13.5546875" style="7" customWidth="1"/>
    <col min="4" max="4" width="23.44140625" style="7" bestFit="1" customWidth="1"/>
    <col min="5" max="5" width="15" style="7" customWidth="1"/>
    <col min="6" max="6" width="20.88671875" style="7" customWidth="1"/>
    <col min="7" max="7" width="22.33203125" style="7" bestFit="1" customWidth="1"/>
    <col min="8" max="8" width="10.6640625" style="7"/>
    <col min="9" max="9" width="18.44140625" style="7" customWidth="1"/>
    <col min="10" max="16384" width="10.6640625" style="7"/>
  </cols>
  <sheetData>
    <row r="1" spans="1:10" s="25" customFormat="1" ht="48.95" customHeight="1" thickBot="1">
      <c r="A1" s="23" t="s">
        <v>1</v>
      </c>
      <c r="B1" s="23" t="s">
        <v>2</v>
      </c>
      <c r="C1" s="24" t="s">
        <v>3</v>
      </c>
      <c r="D1" s="24" t="s">
        <v>4</v>
      </c>
      <c r="E1" s="24" t="s">
        <v>5</v>
      </c>
      <c r="F1" s="24" t="s">
        <v>6</v>
      </c>
      <c r="G1" s="23" t="s">
        <v>7</v>
      </c>
      <c r="H1" s="23" t="s">
        <v>8</v>
      </c>
      <c r="I1" s="23" t="s">
        <v>9</v>
      </c>
      <c r="J1" s="23" t="s">
        <v>10</v>
      </c>
    </row>
    <row r="2" spans="1:10" s="37" customFormat="1" thickTop="1">
      <c r="A2" s="36" t="s">
        <v>114</v>
      </c>
      <c r="B2" s="36"/>
      <c r="C2" s="37" t="s">
        <v>115</v>
      </c>
      <c r="E2" s="37" t="s">
        <v>116</v>
      </c>
      <c r="F2" s="37" t="s">
        <v>35</v>
      </c>
      <c r="G2" s="37" t="s">
        <v>43</v>
      </c>
      <c r="H2" s="37">
        <v>2020</v>
      </c>
      <c r="I2" s="37" t="s">
        <v>117</v>
      </c>
      <c r="J2" s="38" t="s">
        <v>118</v>
      </c>
    </row>
    <row r="3" spans="1:10" s="27" customFormat="1" ht="15.95" customHeight="1">
      <c r="A3" s="6" t="s">
        <v>119</v>
      </c>
      <c r="B3" s="6"/>
      <c r="C3" s="33" t="s">
        <v>40</v>
      </c>
      <c r="D3" s="6" t="s">
        <v>41</v>
      </c>
      <c r="E3" s="6" t="s">
        <v>47</v>
      </c>
      <c r="F3" s="6" t="s">
        <v>35</v>
      </c>
      <c r="G3" s="6" t="s">
        <v>43</v>
      </c>
      <c r="H3" s="6">
        <v>2018</v>
      </c>
      <c r="I3" s="6" t="s">
        <v>120</v>
      </c>
      <c r="J3" s="26" t="s">
        <v>121</v>
      </c>
    </row>
    <row r="4" spans="1:10" s="27" customFormat="1" ht="15">
      <c r="A4" s="6" t="s">
        <v>122</v>
      </c>
      <c r="B4" s="6"/>
      <c r="C4" s="33" t="s">
        <v>40</v>
      </c>
      <c r="D4" s="6" t="s">
        <v>41</v>
      </c>
      <c r="E4" s="6" t="s">
        <v>123</v>
      </c>
      <c r="F4" s="6" t="s">
        <v>35</v>
      </c>
      <c r="G4" s="6" t="s">
        <v>36</v>
      </c>
      <c r="H4" s="31" t="s">
        <v>42</v>
      </c>
      <c r="I4" s="6" t="s">
        <v>124</v>
      </c>
      <c r="J4" s="26" t="s">
        <v>125</v>
      </c>
    </row>
    <row r="5" spans="1:10" s="27" customFormat="1">
      <c r="A5" s="50" t="s">
        <v>126</v>
      </c>
      <c r="B5" s="6" t="s">
        <v>127</v>
      </c>
      <c r="C5" s="33" t="s">
        <v>40</v>
      </c>
      <c r="D5" s="6" t="s">
        <v>41</v>
      </c>
      <c r="E5" s="6" t="s">
        <v>128</v>
      </c>
      <c r="F5" s="6" t="s">
        <v>48</v>
      </c>
      <c r="G5" s="6" t="s">
        <v>49</v>
      </c>
      <c r="H5" s="6">
        <v>2019</v>
      </c>
      <c r="I5" s="6" t="s">
        <v>129</v>
      </c>
      <c r="J5" s="4" t="s">
        <v>130</v>
      </c>
    </row>
    <row r="6" spans="1:10" s="27" customFormat="1" ht="15">
      <c r="A6" s="17"/>
      <c r="B6" s="6"/>
      <c r="C6" s="34" t="s">
        <v>33</v>
      </c>
      <c r="D6" s="6"/>
      <c r="E6" s="6" t="s">
        <v>47</v>
      </c>
      <c r="F6" s="6" t="s">
        <v>35</v>
      </c>
      <c r="G6" s="6" t="s">
        <v>36</v>
      </c>
      <c r="H6" s="6">
        <v>2019</v>
      </c>
      <c r="I6" s="6" t="s">
        <v>131</v>
      </c>
      <c r="J6" s="26" t="s">
        <v>132</v>
      </c>
    </row>
    <row r="7" spans="1:10" s="27" customFormat="1">
      <c r="A7" s="17"/>
      <c r="B7" s="6" t="s">
        <v>133</v>
      </c>
      <c r="C7" s="33" t="s">
        <v>40</v>
      </c>
      <c r="D7" s="6" t="s">
        <v>41</v>
      </c>
      <c r="E7" s="6" t="s">
        <v>134</v>
      </c>
      <c r="F7" s="6" t="s">
        <v>48</v>
      </c>
      <c r="G7" s="6" t="s">
        <v>111</v>
      </c>
      <c r="H7" s="6">
        <v>2021</v>
      </c>
      <c r="I7" s="6" t="s">
        <v>135</v>
      </c>
      <c r="J7" s="4" t="s">
        <v>136</v>
      </c>
    </row>
    <row r="8" spans="1:10" s="27" customFormat="1">
      <c r="A8" s="17"/>
      <c r="B8" s="6" t="s">
        <v>137</v>
      </c>
      <c r="C8" s="33" t="s">
        <v>40</v>
      </c>
      <c r="D8" s="6" t="s">
        <v>41</v>
      </c>
      <c r="E8" s="6" t="s">
        <v>134</v>
      </c>
      <c r="F8" s="6" t="s">
        <v>48</v>
      </c>
      <c r="G8" s="6" t="s">
        <v>111</v>
      </c>
      <c r="H8" s="6">
        <v>2021</v>
      </c>
      <c r="I8" s="6" t="s">
        <v>135</v>
      </c>
      <c r="J8" s="4" t="s">
        <v>136</v>
      </c>
    </row>
    <row r="9" spans="1:10" s="27" customFormat="1">
      <c r="A9" s="17"/>
      <c r="B9" s="6" t="s">
        <v>138</v>
      </c>
      <c r="C9" s="33" t="s">
        <v>40</v>
      </c>
      <c r="D9" s="6" t="s">
        <v>41</v>
      </c>
      <c r="E9" s="6" t="s">
        <v>134</v>
      </c>
      <c r="F9" s="6" t="s">
        <v>48</v>
      </c>
      <c r="G9" s="6" t="s">
        <v>111</v>
      </c>
      <c r="H9" s="6">
        <v>2022</v>
      </c>
      <c r="I9" s="6" t="s">
        <v>135</v>
      </c>
      <c r="J9" s="4" t="s">
        <v>136</v>
      </c>
    </row>
    <row r="10" spans="1:10" s="27" customFormat="1" ht="17.100000000000001" customHeight="1">
      <c r="A10" s="17"/>
      <c r="B10" s="27" t="s">
        <v>139</v>
      </c>
      <c r="C10" s="33" t="s">
        <v>40</v>
      </c>
      <c r="D10" s="6" t="s">
        <v>53</v>
      </c>
      <c r="E10" s="6" t="s">
        <v>75</v>
      </c>
      <c r="F10" s="6" t="s">
        <v>48</v>
      </c>
      <c r="G10" s="6" t="s">
        <v>49</v>
      </c>
      <c r="H10" s="6">
        <v>2022</v>
      </c>
      <c r="I10" s="18" t="s">
        <v>140</v>
      </c>
      <c r="J10" s="4" t="s">
        <v>141</v>
      </c>
    </row>
    <row r="11" spans="1:10" s="27" customFormat="1" ht="15">
      <c r="A11" s="17"/>
      <c r="B11" s="6" t="s">
        <v>142</v>
      </c>
      <c r="C11" s="33" t="s">
        <v>40</v>
      </c>
      <c r="D11" s="6" t="s">
        <v>53</v>
      </c>
      <c r="E11" s="6" t="s">
        <v>42</v>
      </c>
      <c r="F11" s="6" t="s">
        <v>48</v>
      </c>
      <c r="G11" s="6" t="s">
        <v>49</v>
      </c>
      <c r="H11" s="6">
        <v>2022</v>
      </c>
      <c r="I11" s="6" t="s">
        <v>143</v>
      </c>
      <c r="J11" s="26" t="s">
        <v>144</v>
      </c>
    </row>
    <row r="12" spans="1:10" s="27" customFormat="1" ht="17.100000000000001" customHeight="1">
      <c r="A12" s="17" t="s">
        <v>145</v>
      </c>
      <c r="B12" s="6" t="s">
        <v>146</v>
      </c>
      <c r="C12" s="33" t="s">
        <v>40</v>
      </c>
      <c r="D12" s="6" t="s">
        <v>41</v>
      </c>
      <c r="E12" s="6" t="s">
        <v>75</v>
      </c>
      <c r="F12" s="6" t="s">
        <v>48</v>
      </c>
      <c r="G12" s="6" t="s">
        <v>57</v>
      </c>
      <c r="H12" s="6">
        <v>2022</v>
      </c>
      <c r="I12" s="18" t="s">
        <v>147</v>
      </c>
      <c r="J12" s="26" t="s">
        <v>148</v>
      </c>
    </row>
    <row r="13" spans="1:10" s="27" customFormat="1">
      <c r="A13" s="17"/>
      <c r="B13" s="6" t="s">
        <v>149</v>
      </c>
      <c r="C13" s="33" t="s">
        <v>40</v>
      </c>
      <c r="D13" s="6" t="s">
        <v>150</v>
      </c>
      <c r="E13" s="6" t="s">
        <v>151</v>
      </c>
      <c r="F13" s="6" t="s">
        <v>48</v>
      </c>
      <c r="G13" s="6" t="s">
        <v>49</v>
      </c>
      <c r="H13" s="6">
        <v>2022</v>
      </c>
      <c r="I13" s="6" t="s">
        <v>152</v>
      </c>
      <c r="J13" s="4" t="s">
        <v>153</v>
      </c>
    </row>
    <row r="14" spans="1:10" s="47" customFormat="1" ht="15">
      <c r="A14" s="55"/>
      <c r="B14" s="40" t="s">
        <v>154</v>
      </c>
      <c r="C14" s="51" t="s">
        <v>40</v>
      </c>
      <c r="D14" s="68" t="s">
        <v>53</v>
      </c>
      <c r="E14" s="40" t="s">
        <v>42</v>
      </c>
      <c r="F14" s="40" t="s">
        <v>42</v>
      </c>
      <c r="G14" s="47" t="s">
        <v>49</v>
      </c>
      <c r="H14" s="57" t="s">
        <v>42</v>
      </c>
      <c r="I14" s="40" t="s">
        <v>152</v>
      </c>
      <c r="J14" s="48" t="s">
        <v>155</v>
      </c>
    </row>
    <row r="15" spans="1:10" s="27" customFormat="1" ht="18" customHeight="1">
      <c r="A15" s="6" t="s">
        <v>156</v>
      </c>
      <c r="B15" s="6"/>
      <c r="C15" s="33" t="s">
        <v>40</v>
      </c>
      <c r="D15" s="6" t="s">
        <v>41</v>
      </c>
      <c r="E15" s="6" t="s">
        <v>157</v>
      </c>
      <c r="F15" s="6" t="s">
        <v>48</v>
      </c>
      <c r="G15" s="6" t="s">
        <v>49</v>
      </c>
      <c r="H15" s="6">
        <v>2020</v>
      </c>
      <c r="I15" s="18" t="s">
        <v>158</v>
      </c>
      <c r="J15" s="26" t="s">
        <v>159</v>
      </c>
    </row>
    <row r="16" spans="1:10" s="27" customFormat="1" ht="15">
      <c r="A16" s="6" t="s">
        <v>160</v>
      </c>
      <c r="B16" s="6"/>
      <c r="C16" s="34" t="s">
        <v>33</v>
      </c>
      <c r="D16" s="6"/>
      <c r="E16" s="6" t="s">
        <v>157</v>
      </c>
      <c r="F16" s="6" t="s">
        <v>35</v>
      </c>
      <c r="G16" s="6" t="s">
        <v>36</v>
      </c>
      <c r="H16" s="6">
        <v>2019</v>
      </c>
      <c r="I16" s="6" t="s">
        <v>161</v>
      </c>
      <c r="J16" s="26" t="s">
        <v>162</v>
      </c>
    </row>
    <row r="17" spans="1:10" s="27" customFormat="1" ht="15">
      <c r="A17" s="32" t="s">
        <v>163</v>
      </c>
      <c r="B17" s="6"/>
      <c r="C17" s="33" t="s">
        <v>40</v>
      </c>
      <c r="D17" s="6" t="s">
        <v>41</v>
      </c>
      <c r="E17" s="6" t="s">
        <v>116</v>
      </c>
      <c r="F17" s="6" t="s">
        <v>35</v>
      </c>
      <c r="G17" s="6" t="s">
        <v>36</v>
      </c>
      <c r="H17" s="6">
        <v>2008</v>
      </c>
      <c r="I17" s="6" t="s">
        <v>164</v>
      </c>
      <c r="J17" s="26" t="s">
        <v>165</v>
      </c>
    </row>
    <row r="18" spans="1:10" s="27" customFormat="1" ht="18" customHeight="1">
      <c r="A18" s="6" t="s">
        <v>166</v>
      </c>
      <c r="B18" s="6"/>
      <c r="C18" s="33" t="s">
        <v>40</v>
      </c>
      <c r="D18" s="6" t="s">
        <v>41</v>
      </c>
      <c r="E18" s="6" t="s">
        <v>167</v>
      </c>
      <c r="F18" s="6" t="s">
        <v>35</v>
      </c>
      <c r="G18" s="6" t="s">
        <v>36</v>
      </c>
      <c r="H18" s="6">
        <v>2013</v>
      </c>
      <c r="I18" s="18" t="s">
        <v>168</v>
      </c>
      <c r="J18" s="26" t="s">
        <v>169</v>
      </c>
    </row>
    <row r="19" spans="1:10" s="27" customFormat="1">
      <c r="A19" s="6" t="s">
        <v>170</v>
      </c>
      <c r="B19" s="6" t="s">
        <v>171</v>
      </c>
      <c r="C19" s="34" t="s">
        <v>33</v>
      </c>
      <c r="D19" s="6"/>
      <c r="E19" s="6" t="s">
        <v>172</v>
      </c>
      <c r="F19" s="6" t="s">
        <v>48</v>
      </c>
      <c r="G19" s="6" t="s">
        <v>49</v>
      </c>
      <c r="H19" s="6">
        <v>2023</v>
      </c>
      <c r="I19" s="6" t="s">
        <v>173</v>
      </c>
      <c r="J19" s="4" t="s">
        <v>174</v>
      </c>
    </row>
    <row r="20" spans="1:10" s="27" customFormat="1" ht="15">
      <c r="A20" s="6" t="s">
        <v>175</v>
      </c>
      <c r="B20" s="6"/>
      <c r="C20" s="34" t="s">
        <v>33</v>
      </c>
      <c r="D20" s="6"/>
      <c r="E20" s="6" t="s">
        <v>167</v>
      </c>
      <c r="F20" s="6" t="s">
        <v>35</v>
      </c>
      <c r="G20" s="6" t="s">
        <v>36</v>
      </c>
      <c r="H20" s="6">
        <v>2013</v>
      </c>
      <c r="I20" s="6" t="s">
        <v>176</v>
      </c>
      <c r="J20" s="26" t="s">
        <v>169</v>
      </c>
    </row>
    <row r="21" spans="1:10" s="27" customFormat="1" ht="15">
      <c r="A21" s="17" t="s">
        <v>177</v>
      </c>
      <c r="B21" s="6" t="s">
        <v>178</v>
      </c>
      <c r="C21" s="33" t="s">
        <v>40</v>
      </c>
      <c r="D21" s="6" t="s">
        <v>41</v>
      </c>
      <c r="E21" s="6" t="s">
        <v>172</v>
      </c>
      <c r="F21" s="6" t="s">
        <v>48</v>
      </c>
      <c r="G21" s="6" t="s">
        <v>49</v>
      </c>
      <c r="H21" s="6">
        <v>2020</v>
      </c>
      <c r="I21" s="6" t="s">
        <v>179</v>
      </c>
      <c r="J21" s="26" t="s">
        <v>180</v>
      </c>
    </row>
    <row r="22" spans="1:10" s="30" customFormat="1" ht="17.100000000000001" customHeight="1">
      <c r="A22" s="22"/>
      <c r="B22" s="19" t="s">
        <v>181</v>
      </c>
      <c r="C22" s="35" t="s">
        <v>33</v>
      </c>
      <c r="D22" s="19"/>
      <c r="E22" s="19" t="s">
        <v>172</v>
      </c>
      <c r="F22" s="19" t="s">
        <v>48</v>
      </c>
      <c r="G22" s="19" t="s">
        <v>49</v>
      </c>
      <c r="H22" s="19">
        <v>2020</v>
      </c>
      <c r="I22" s="28" t="s">
        <v>182</v>
      </c>
      <c r="J22" s="29" t="s">
        <v>183</v>
      </c>
    </row>
    <row r="23" spans="1:10">
      <c r="A23" s="6"/>
      <c r="B23" s="6"/>
      <c r="C23" s="6"/>
      <c r="D23" s="6"/>
      <c r="E23" s="5"/>
      <c r="F23" s="5"/>
      <c r="G23" s="5"/>
      <c r="H23" s="5"/>
      <c r="I23" s="5"/>
      <c r="J23" s="6"/>
    </row>
    <row r="24" spans="1:10">
      <c r="D24" s="6"/>
      <c r="E24" s="5"/>
      <c r="F24" s="5"/>
      <c r="G24" s="5"/>
      <c r="H24" s="5"/>
      <c r="I24" s="5"/>
      <c r="J24" s="6"/>
    </row>
    <row r="25" spans="1:10">
      <c r="D25" s="6"/>
      <c r="E25" s="5"/>
      <c r="F25" s="2"/>
      <c r="G25" s="2"/>
      <c r="H25" s="5"/>
      <c r="I25" s="5"/>
      <c r="J25" s="6"/>
    </row>
    <row r="26" spans="1:10">
      <c r="A26" s="6" t="s">
        <v>102</v>
      </c>
      <c r="B26" s="6">
        <v>7</v>
      </c>
      <c r="C26" s="6"/>
      <c r="D26"/>
      <c r="E26" s="78"/>
      <c r="F26" s="2"/>
      <c r="G26" s="2"/>
      <c r="H26" s="5"/>
      <c r="I26" s="5"/>
      <c r="J26" s="6"/>
    </row>
    <row r="27" spans="1:10">
      <c r="A27" s="6"/>
      <c r="B27" s="6"/>
      <c r="C27" s="6"/>
      <c r="D27"/>
      <c r="E27" s="78"/>
      <c r="F27"/>
      <c r="G27" s="2"/>
      <c r="H27" s="5"/>
      <c r="I27" s="5"/>
      <c r="J27" s="6"/>
    </row>
    <row r="28" spans="1:10">
      <c r="A28" s="33" t="s">
        <v>40</v>
      </c>
      <c r="B28" s="6">
        <f>COUNTIF($C$3:$C$22,A28)</f>
        <v>15</v>
      </c>
      <c r="C28" s="6"/>
      <c r="D28"/>
      <c r="E28" s="78"/>
      <c r="F28" s="2"/>
      <c r="G28" s="2"/>
      <c r="H28" s="5"/>
      <c r="I28" s="5"/>
      <c r="J28" s="6"/>
    </row>
    <row r="29" spans="1:10">
      <c r="A29" s="34" t="s">
        <v>33</v>
      </c>
      <c r="B29" s="6">
        <f>COUNTIF($C$3:$C$22,A29)</f>
        <v>5</v>
      </c>
      <c r="C29" s="6"/>
      <c r="D29" s="6"/>
      <c r="E29" s="5"/>
      <c r="F29" s="5"/>
      <c r="G29" s="5"/>
      <c r="H29" s="5"/>
      <c r="I29" s="5"/>
      <c r="J29" s="6"/>
    </row>
    <row r="30" spans="1:10">
      <c r="A30" s="6"/>
      <c r="B30" s="6"/>
      <c r="C30" s="6"/>
      <c r="D30" s="6"/>
      <c r="E30" s="5"/>
      <c r="F30" s="5"/>
      <c r="G30" s="5"/>
      <c r="H30" s="5"/>
      <c r="I30" s="5"/>
      <c r="J30" s="6"/>
    </row>
    <row r="31" spans="1:10">
      <c r="A31" s="21" t="s">
        <v>103</v>
      </c>
      <c r="B31" s="6"/>
      <c r="C31" s="6"/>
      <c r="D31" s="6"/>
      <c r="E31" s="5"/>
      <c r="F31" s="5"/>
      <c r="G31" s="5"/>
      <c r="H31" s="5"/>
      <c r="I31" s="5"/>
      <c r="J31" s="6"/>
    </row>
    <row r="32" spans="1:10">
      <c r="A32" s="6" t="s">
        <v>104</v>
      </c>
      <c r="B32" s="6">
        <f>COUNTIF(D3:D22,"contaminated or waste waters")</f>
        <v>1</v>
      </c>
      <c r="C32" s="6"/>
      <c r="D32" s="6"/>
      <c r="E32" s="5"/>
      <c r="F32" s="5"/>
      <c r="G32" s="5"/>
      <c r="H32" s="5"/>
      <c r="I32" s="5"/>
      <c r="J32" s="6"/>
    </row>
    <row r="33" spans="1:10">
      <c r="A33" s="6" t="s">
        <v>105</v>
      </c>
      <c r="B33">
        <f>COUNTIF(D4:D21,"open-loop")</f>
        <v>3</v>
      </c>
      <c r="C33" s="6"/>
      <c r="D33" s="6"/>
      <c r="E33" s="5"/>
      <c r="F33" s="5"/>
      <c r="G33" s="5"/>
      <c r="H33" s="5"/>
      <c r="I33" s="5"/>
      <c r="J33" s="6"/>
    </row>
    <row r="34" spans="1:10">
      <c r="A34" s="6" t="s">
        <v>106</v>
      </c>
      <c r="B34">
        <f>COUNTIF(D3:D22,"all scrubbers")</f>
        <v>11</v>
      </c>
      <c r="C34" s="6"/>
      <c r="D34" s="6"/>
      <c r="E34" s="5"/>
      <c r="F34" s="5"/>
      <c r="G34" s="5"/>
      <c r="H34" s="5"/>
      <c r="I34" s="5"/>
      <c r="J34" s="6"/>
    </row>
    <row r="35" spans="1:10">
      <c r="D35" s="6"/>
      <c r="E35" s="5"/>
      <c r="F35" s="5"/>
      <c r="G35" s="5"/>
      <c r="H35" s="5"/>
      <c r="I35" s="5"/>
      <c r="J35" s="6"/>
    </row>
    <row r="36" spans="1:10">
      <c r="A36" s="6" t="s">
        <v>36</v>
      </c>
      <c r="B36" s="6">
        <f>COUNTIF($G$3:$G$22,A36)</f>
        <v>6</v>
      </c>
      <c r="C36" s="70">
        <f t="shared" ref="C36:C41" si="0">B36/$B$48</f>
        <v>0.3</v>
      </c>
      <c r="D36" s="6"/>
      <c r="E36" s="5"/>
      <c r="F36" s="5"/>
      <c r="G36" s="5"/>
      <c r="H36" s="5"/>
      <c r="I36" s="5"/>
      <c r="J36" s="6"/>
    </row>
    <row r="37" spans="1:10">
      <c r="A37" s="6" t="s">
        <v>49</v>
      </c>
      <c r="B37" s="6">
        <f>COUNTIF($G$3:$G$22,A37)</f>
        <v>9</v>
      </c>
      <c r="C37" s="70">
        <f t="shared" si="0"/>
        <v>0.45</v>
      </c>
      <c r="D37" s="6"/>
      <c r="E37" s="5"/>
      <c r="F37" s="5"/>
      <c r="G37" s="5"/>
      <c r="H37" s="5"/>
      <c r="I37" s="5"/>
      <c r="J37" s="6"/>
    </row>
    <row r="38" spans="1:10">
      <c r="A38" s="6" t="s">
        <v>43</v>
      </c>
      <c r="B38" s="6">
        <f>COUNTIF($G$3:$G$22,A38)</f>
        <v>1</v>
      </c>
      <c r="C38" s="70">
        <f t="shared" si="0"/>
        <v>0.05</v>
      </c>
      <c r="D38" s="6"/>
      <c r="E38" s="5"/>
      <c r="F38" s="5"/>
      <c r="G38" s="5"/>
      <c r="H38" s="5"/>
      <c r="I38" s="5"/>
      <c r="J38" s="6"/>
    </row>
    <row r="39" spans="1:10">
      <c r="A39" s="6" t="s">
        <v>57</v>
      </c>
      <c r="B39" s="6">
        <f>COUNTIF($G$3:$G$22,A39)</f>
        <v>1</v>
      </c>
      <c r="C39" s="70">
        <f t="shared" si="0"/>
        <v>0.05</v>
      </c>
      <c r="D39" s="6"/>
      <c r="E39" s="5"/>
      <c r="F39" s="5"/>
      <c r="G39" s="5"/>
      <c r="H39" s="5"/>
      <c r="I39" s="5"/>
      <c r="J39" s="6"/>
    </row>
    <row r="40" spans="1:10">
      <c r="A40" s="6" t="s">
        <v>65</v>
      </c>
      <c r="B40" s="6">
        <f>COUNTIF($G$4:$G$22,A40)</f>
        <v>0</v>
      </c>
      <c r="C40" s="70">
        <f t="shared" si="0"/>
        <v>0</v>
      </c>
      <c r="D40" s="6"/>
      <c r="E40" s="5"/>
      <c r="F40" s="5"/>
      <c r="G40" s="5"/>
      <c r="H40" s="5"/>
      <c r="I40" s="5"/>
      <c r="J40" s="6"/>
    </row>
    <row r="41" spans="1:10">
      <c r="A41" s="6" t="s">
        <v>107</v>
      </c>
      <c r="B41" s="6">
        <f>SUM(B42:B47)</f>
        <v>3</v>
      </c>
      <c r="C41" s="70">
        <f t="shared" si="0"/>
        <v>0.15</v>
      </c>
      <c r="D41" s="6"/>
      <c r="E41" s="5"/>
      <c r="F41" s="5"/>
      <c r="G41" s="5"/>
      <c r="H41" s="5"/>
      <c r="I41" s="5"/>
      <c r="J41" s="6"/>
    </row>
    <row r="42" spans="1:10">
      <c r="A42" s="31" t="s">
        <v>108</v>
      </c>
      <c r="B42" s="6">
        <f t="shared" ref="B42:B47" si="1">COUNTIF($G$4:$G$22,A42)</f>
        <v>0</v>
      </c>
      <c r="C42" s="20"/>
      <c r="D42" s="6"/>
      <c r="E42" s="5"/>
      <c r="F42" s="5"/>
      <c r="G42" s="5"/>
      <c r="H42" s="5"/>
      <c r="I42" s="5"/>
      <c r="J42" s="6"/>
    </row>
    <row r="43" spans="1:10">
      <c r="A43" s="31" t="s">
        <v>109</v>
      </c>
      <c r="B43" s="6">
        <f t="shared" si="1"/>
        <v>0</v>
      </c>
      <c r="C43" s="20"/>
      <c r="D43" s="6"/>
      <c r="E43" s="5"/>
      <c r="F43" s="5"/>
      <c r="G43" s="5"/>
      <c r="H43" s="5"/>
      <c r="I43" s="5"/>
      <c r="J43" s="6"/>
    </row>
    <row r="44" spans="1:10">
      <c r="A44" s="31" t="s">
        <v>110</v>
      </c>
      <c r="B44" s="6">
        <f t="shared" si="1"/>
        <v>0</v>
      </c>
      <c r="C44" s="20"/>
      <c r="D44" s="6"/>
      <c r="E44" s="5"/>
      <c r="F44" s="5"/>
      <c r="G44" s="5"/>
      <c r="H44" s="5"/>
      <c r="I44" s="5"/>
      <c r="J44" s="6"/>
    </row>
    <row r="45" spans="1:10">
      <c r="A45" s="31" t="s">
        <v>111</v>
      </c>
      <c r="B45" s="6">
        <f t="shared" si="1"/>
        <v>3</v>
      </c>
      <c r="C45" s="20"/>
      <c r="D45" s="6"/>
      <c r="E45" s="5"/>
      <c r="F45" s="5"/>
      <c r="G45" s="5"/>
      <c r="H45" s="5"/>
      <c r="I45" s="5"/>
      <c r="J45" s="6"/>
    </row>
    <row r="46" spans="1:10">
      <c r="A46" s="31" t="s">
        <v>112</v>
      </c>
      <c r="B46" s="6">
        <f t="shared" si="1"/>
        <v>0</v>
      </c>
      <c r="C46" s="20"/>
      <c r="D46" s="6"/>
      <c r="E46" s="5"/>
      <c r="F46" s="5"/>
      <c r="G46" s="5"/>
      <c r="H46" s="5"/>
      <c r="I46" s="5"/>
      <c r="J46" s="6"/>
    </row>
    <row r="47" spans="1:10">
      <c r="A47" s="31" t="s">
        <v>113</v>
      </c>
      <c r="B47" s="6">
        <f t="shared" si="1"/>
        <v>0</v>
      </c>
      <c r="C47" s="20"/>
      <c r="D47" s="6"/>
      <c r="E47" s="5"/>
      <c r="F47" s="5"/>
      <c r="G47" s="5"/>
      <c r="H47" s="5"/>
      <c r="I47" s="5"/>
      <c r="J47" s="6"/>
    </row>
    <row r="48" spans="1:10">
      <c r="A48" s="6"/>
      <c r="B48" s="6">
        <f>SUM(B36:B41)</f>
        <v>20</v>
      </c>
      <c r="C48" s="6"/>
      <c r="D48" s="6"/>
      <c r="E48" s="5"/>
      <c r="F48" s="5"/>
      <c r="G48" s="5"/>
      <c r="H48" s="5"/>
      <c r="I48" s="5"/>
      <c r="J48" s="6"/>
    </row>
    <row r="49" spans="1:10">
      <c r="A49" s="6"/>
      <c r="B49" s="20"/>
      <c r="D49" s="6"/>
      <c r="E49" s="5"/>
      <c r="F49" s="5"/>
      <c r="G49" s="5"/>
      <c r="H49" s="5"/>
      <c r="I49" s="5"/>
      <c r="J49" s="6"/>
    </row>
    <row r="50" spans="1:10">
      <c r="D50" s="6"/>
      <c r="E50" s="5"/>
      <c r="F50" s="5"/>
      <c r="G50" s="5"/>
      <c r="H50" s="5"/>
      <c r="I50" s="5"/>
      <c r="J50" s="6"/>
    </row>
    <row r="51" spans="1:10">
      <c r="A51" s="6"/>
      <c r="B51" s="20"/>
      <c r="D51" s="6"/>
      <c r="E51" s="5"/>
      <c r="F51" s="5"/>
      <c r="G51" s="5"/>
      <c r="H51" s="5"/>
      <c r="I51" s="5"/>
      <c r="J51" s="6"/>
    </row>
    <row r="52" spans="1:10">
      <c r="A52" s="6"/>
      <c r="B52" s="6"/>
      <c r="C52" s="6"/>
      <c r="D52" s="6"/>
      <c r="E52" s="5"/>
      <c r="F52" s="5"/>
      <c r="G52" s="5"/>
      <c r="H52" s="5"/>
      <c r="I52" s="5"/>
      <c r="J52" s="6"/>
    </row>
    <row r="53" spans="1:10">
      <c r="C53" s="6"/>
      <c r="D53" s="6"/>
      <c r="E53" s="5"/>
      <c r="F53" s="5"/>
      <c r="G53" s="5"/>
      <c r="H53" s="5"/>
      <c r="I53" s="5"/>
      <c r="J53" s="6"/>
    </row>
    <row r="54" spans="1:10">
      <c r="C54" s="6"/>
      <c r="D54" s="6"/>
      <c r="E54" s="5"/>
      <c r="F54" s="5"/>
      <c r="G54" s="5"/>
      <c r="H54" s="5"/>
      <c r="I54" s="5"/>
      <c r="J54" s="6"/>
    </row>
    <row r="55" spans="1:10">
      <c r="C55" s="6"/>
      <c r="D55" s="6"/>
      <c r="E55" s="5"/>
      <c r="F55" s="5"/>
      <c r="G55" s="5"/>
      <c r="H55" s="5"/>
      <c r="I55" s="5"/>
      <c r="J55" s="6"/>
    </row>
    <row r="56" spans="1:10">
      <c r="C56" s="6"/>
      <c r="D56" s="6"/>
      <c r="E56" s="5"/>
      <c r="F56" s="5"/>
      <c r="G56" s="5"/>
      <c r="H56" s="5"/>
      <c r="I56" s="5"/>
      <c r="J56" s="6"/>
    </row>
    <row r="57" spans="1:10">
      <c r="C57" s="6"/>
      <c r="D57" s="6"/>
      <c r="E57" s="5"/>
      <c r="F57" s="5"/>
      <c r="G57" s="5"/>
      <c r="H57" s="5"/>
      <c r="I57" s="5"/>
      <c r="J57" s="6"/>
    </row>
  </sheetData>
  <hyperlinks>
    <hyperlink ref="J2" r:id="rId1" xr:uid="{40CC0BF2-008A-5A4E-8E59-4FEE4B698EB9}"/>
    <hyperlink ref="J4" r:id="rId2" display="https://www.gov.bm/environmental-policy-ships" xr:uid="{2EB93C69-99C9-4641-BC46-51E6BBE51D36}"/>
    <hyperlink ref="J6" r:id="rId3" display="https://britanniapandi.com/wp-content/uploads/2022/12/Fuel-for-Shipping-Sulfur-limit-Directorate-of-Ports-and-Coasts-Brazilian-Navy-11-2019.pdf" xr:uid="{3FE54B13-5A5D-1C4B-B80D-6E8BE25D7AF1}"/>
    <hyperlink ref="J11" r:id="rId4" display="https://proinde.com.br/news/more-about-scrubbers-in-brazil/?utm_source=rss&amp;utm_medium=rss&amp;utm_campaign=more-about-scrubbers-in-brazil" xr:uid="{912046CD-6953-324D-A86E-0C682E65DAD6}"/>
    <hyperlink ref="J12" r:id="rId5" display="https://www.portvancouver.com/wp-content/uploads/2021/11/2021-11-24-Notice-of-Amendment-Port-Information-Guide.pdf" xr:uid="{574CD0CA-5CA8-0A41-AE40-5739CF2BC7B5}"/>
    <hyperlink ref="J14" r:id="rId6" display="https://pepen.gr/sites/default/files/2021-12/ATTACHMENT 19.pdf" xr:uid="{8C70DD51-45C1-EC46-B041-618124C4963B}"/>
    <hyperlink ref="J15" r:id="rId7" display="https://britanniapandi.com/wp-content/uploads/2020/11/Panama-canal-N01-2020-PCA-2020.pdf" xr:uid="{212E704C-7566-6F46-B867-1D6DCCBBDA18}"/>
    <hyperlink ref="J16" r:id="rId8" display="https://britanniapandi.com/wp-content/uploads/2022/12/SN5-2019-ECGS-Shipping-Notice-Trinidad-Tobago-07-2019.pdf" xr:uid="{E1861528-05D6-F448-AD1F-CE86464F8ACE}"/>
    <hyperlink ref="J17" r:id="rId9" display="https://ww2.arb.ca.gov/our-work/programs/ocean-going-vessel-fuel-regulation" xr:uid="{52B6D779-8A86-8E4F-99EE-57C0A30B5125}"/>
    <hyperlink ref="J18" r:id="rId10" display="https://www3.epa.gov/npdes/pubs/vgp_permit2013.pdf" xr:uid="{4304A96F-E844-C546-BA21-996C39A0F313}"/>
    <hyperlink ref="J21" r:id="rId11" display="https://www.portcanaveral.com/Cargo/Port-Tariff/CPA-Tariff-16-FY21-FINAL-(1).aspx" xr:uid="{AAF5CD8F-954D-CD44-B810-024DEFF3781A}"/>
    <hyperlink ref="J22" r:id="rId12" display="https://assets.simpleviewinc.com/simpleview/image/upload/v1/clients/porteverglades/Tariff_No_12_entire10062020AdminCode_ba80e26a-2386-477a-935b-05281e34ab66.pdf" xr:uid="{491B02DD-22B9-7D41-97D5-A7877CD99B0A}"/>
    <hyperlink ref="J13" r:id="rId13" xr:uid="{2181C59B-9C6B-0C4F-89A0-1B5CFEF96B21}"/>
    <hyperlink ref="J8" r:id="rId14" xr:uid="{A38AB1D2-D913-D544-8F67-61D6F04AF984}"/>
    <hyperlink ref="J9" r:id="rId15" xr:uid="{718B71A9-8CA8-9B47-B403-45940DB11926}"/>
    <hyperlink ref="J3" r:id="rId16" display="https://britanniapandi.com/wp-content/uploads/2022/12/Belize-Port-Authority-Environmental-Protection-Guideline-Belize-Port-Authority-12-2018.pdf" xr:uid="{4F8BB8F6-BDDB-E640-9876-97FF8AF58E14}"/>
    <hyperlink ref="J20" r:id="rId17" display="https://www3.epa.gov/npdes/pubs/vgp_permit2013.pdf" xr:uid="{93E3DED7-DAF9-4E4A-87E9-C44F623E0591}"/>
    <hyperlink ref="J7" r:id="rId18" xr:uid="{8847C139-E39D-9448-B5AD-16AEE6EBC37F}"/>
    <hyperlink ref="J10" r:id="rId19" xr:uid="{3964FE19-1882-3444-B5AA-A7B5BB4EF6C3}"/>
    <hyperlink ref="J19" r:id="rId20" xr:uid="{5884187A-587D-4C4F-B4EC-A36DF0E5F772}"/>
  </hyperlinks>
  <pageMargins left="0.7" right="0.7" top="0.75" bottom="0.75" header="0.3" footer="0.3"/>
  <legacyDrawing r:id="rId2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A7D5D-62C1-2544-8860-B8A3BE0403CB}">
  <dimension ref="A1:J49"/>
  <sheetViews>
    <sheetView workbookViewId="0">
      <selection activeCell="E22" sqref="E22"/>
    </sheetView>
  </sheetViews>
  <sheetFormatPr defaultColWidth="9.88671875" defaultRowHeight="15.95"/>
  <cols>
    <col min="1" max="1" width="25.44140625" customWidth="1"/>
    <col min="2" max="2" width="27.33203125" bestFit="1" customWidth="1"/>
    <col min="3" max="4" width="16.88671875" customWidth="1"/>
    <col min="5" max="5" width="14.88671875" customWidth="1"/>
    <col min="6" max="6" width="20" customWidth="1"/>
    <col min="7" max="7" width="32.109375" bestFit="1" customWidth="1"/>
    <col min="9" max="9" width="43.6640625" customWidth="1"/>
  </cols>
  <sheetData>
    <row r="1" spans="1:10" s="25" customFormat="1" ht="48.95" customHeight="1" thickBot="1">
      <c r="A1" s="23" t="s">
        <v>1</v>
      </c>
      <c r="B1" s="23" t="s">
        <v>2</v>
      </c>
      <c r="C1" s="24" t="s">
        <v>3</v>
      </c>
      <c r="D1" s="24" t="s">
        <v>4</v>
      </c>
      <c r="E1" s="24" t="s">
        <v>5</v>
      </c>
      <c r="F1" s="24" t="s">
        <v>6</v>
      </c>
      <c r="G1" s="23" t="s">
        <v>7</v>
      </c>
      <c r="H1" s="23" t="s">
        <v>8</v>
      </c>
      <c r="I1" s="23" t="s">
        <v>9</v>
      </c>
      <c r="J1" s="23" t="s">
        <v>10</v>
      </c>
    </row>
    <row r="2" spans="1:10" s="47" customFormat="1" thickTop="1">
      <c r="A2" s="40" t="s">
        <v>184</v>
      </c>
      <c r="B2" s="40"/>
      <c r="C2" s="51" t="s">
        <v>40</v>
      </c>
      <c r="D2" s="40" t="s">
        <v>53</v>
      </c>
      <c r="E2" s="47" t="s">
        <v>100</v>
      </c>
      <c r="F2" s="40" t="s">
        <v>35</v>
      </c>
      <c r="G2" s="40" t="s">
        <v>185</v>
      </c>
      <c r="H2" s="47">
        <v>2018</v>
      </c>
      <c r="I2" s="40" t="s">
        <v>186</v>
      </c>
      <c r="J2" s="48" t="s">
        <v>62</v>
      </c>
    </row>
    <row r="3" spans="1:10" s="27" customFormat="1">
      <c r="A3" s="6" t="s">
        <v>187</v>
      </c>
      <c r="B3" s="6"/>
      <c r="C3" s="34" t="s">
        <v>33</v>
      </c>
      <c r="E3" s="27" t="s">
        <v>188</v>
      </c>
      <c r="F3" s="6" t="s">
        <v>35</v>
      </c>
      <c r="G3" s="27" t="s">
        <v>36</v>
      </c>
      <c r="H3" s="27">
        <v>2018</v>
      </c>
      <c r="I3" s="27" t="s">
        <v>189</v>
      </c>
      <c r="J3" s="4" t="s">
        <v>190</v>
      </c>
    </row>
    <row r="4" spans="1:10" s="27" customFormat="1" ht="15">
      <c r="A4" s="6" t="s">
        <v>191</v>
      </c>
      <c r="B4" s="6"/>
      <c r="C4" s="33" t="s">
        <v>40</v>
      </c>
      <c r="D4" s="6" t="s">
        <v>53</v>
      </c>
      <c r="E4" s="27" t="s">
        <v>157</v>
      </c>
      <c r="F4" s="6" t="s">
        <v>35</v>
      </c>
      <c r="G4" s="27" t="s">
        <v>36</v>
      </c>
      <c r="H4" s="27">
        <v>2019</v>
      </c>
      <c r="I4" s="27" t="s">
        <v>192</v>
      </c>
      <c r="J4" s="26" t="s">
        <v>193</v>
      </c>
    </row>
    <row r="5" spans="1:10" s="30" customFormat="1" ht="15">
      <c r="A5" s="19" t="s">
        <v>194</v>
      </c>
      <c r="B5" s="19"/>
      <c r="C5" s="39" t="s">
        <v>40</v>
      </c>
      <c r="D5" s="19" t="s">
        <v>53</v>
      </c>
      <c r="E5" s="30" t="s">
        <v>47</v>
      </c>
      <c r="F5" s="19" t="s">
        <v>48</v>
      </c>
      <c r="G5" s="30" t="s">
        <v>49</v>
      </c>
      <c r="H5" s="30">
        <v>2019</v>
      </c>
      <c r="I5" s="30" t="s">
        <v>195</v>
      </c>
      <c r="J5" s="29" t="s">
        <v>196</v>
      </c>
    </row>
    <row r="8" spans="1:10">
      <c r="F8" s="2"/>
      <c r="G8" s="2"/>
    </row>
    <row r="9" spans="1:10">
      <c r="A9" s="6" t="s">
        <v>102</v>
      </c>
      <c r="B9" s="27">
        <v>4</v>
      </c>
      <c r="C9" s="27"/>
      <c r="D9" s="79"/>
      <c r="E9" s="78"/>
      <c r="F9" s="2"/>
      <c r="G9" s="2"/>
    </row>
    <row r="10" spans="1:10">
      <c r="A10" s="27"/>
      <c r="B10" s="27"/>
      <c r="C10" s="27"/>
      <c r="D10" s="79"/>
      <c r="E10" s="78"/>
      <c r="F10" s="79"/>
      <c r="G10" s="2"/>
    </row>
    <row r="11" spans="1:10">
      <c r="A11" s="33" t="s">
        <v>40</v>
      </c>
      <c r="B11" s="27">
        <f>COUNTIF($C$2:$C$5,A11)</f>
        <v>3</v>
      </c>
      <c r="C11" s="27"/>
      <c r="D11" s="79"/>
      <c r="E11" s="78"/>
      <c r="F11" s="2"/>
      <c r="G11" s="2"/>
    </row>
    <row r="12" spans="1:10">
      <c r="A12" s="34" t="s">
        <v>33</v>
      </c>
      <c r="B12" s="27">
        <f>COUNTIF($C$2:$C$5,A12)</f>
        <v>1</v>
      </c>
      <c r="C12" s="27"/>
    </row>
    <row r="13" spans="1:10">
      <c r="A13" s="27"/>
      <c r="B13" s="27"/>
      <c r="C13" s="27"/>
    </row>
    <row r="14" spans="1:10">
      <c r="A14" s="21" t="s">
        <v>103</v>
      </c>
      <c r="B14" s="27"/>
      <c r="C14" s="27"/>
    </row>
    <row r="15" spans="1:10">
      <c r="A15" s="6" t="s">
        <v>104</v>
      </c>
      <c r="B15" s="27">
        <f>COUNTIF(D2:D5,"contaminated or wastewaters")</f>
        <v>0</v>
      </c>
      <c r="C15" s="27"/>
    </row>
    <row r="16" spans="1:10">
      <c r="A16" s="6" t="s">
        <v>105</v>
      </c>
      <c r="B16" s="27">
        <f>COUNTIF(D2:D5,"open-loop")</f>
        <v>3</v>
      </c>
      <c r="C16" s="27"/>
    </row>
    <row r="17" spans="1:3">
      <c r="A17" s="6" t="s">
        <v>106</v>
      </c>
      <c r="B17" s="27">
        <f>COUNTIF(D2:D5,"all scrubbers")</f>
        <v>0</v>
      </c>
      <c r="C17" s="27"/>
    </row>
    <row r="18" spans="1:3">
      <c r="A18" s="27"/>
      <c r="B18" s="27"/>
      <c r="C18" s="27"/>
    </row>
    <row r="19" spans="1:3">
      <c r="A19" s="27" t="s">
        <v>36</v>
      </c>
      <c r="B19" s="27">
        <f>COUNTIF(G2:G5,A19)</f>
        <v>2</v>
      </c>
      <c r="C19" s="71">
        <f t="shared" ref="C19:C24" si="0">B19/$B$31</f>
        <v>0.5</v>
      </c>
    </row>
    <row r="20" spans="1:3">
      <c r="A20" s="6" t="s">
        <v>49</v>
      </c>
      <c r="B20" s="27">
        <f t="shared" ref="B20:B23" si="1">COUNTIF(G3:G6,A20)</f>
        <v>1</v>
      </c>
      <c r="C20" s="71">
        <f t="shared" si="0"/>
        <v>0.25</v>
      </c>
    </row>
    <row r="21" spans="1:3">
      <c r="A21" s="27" t="s">
        <v>43</v>
      </c>
      <c r="B21" s="27">
        <f t="shared" si="1"/>
        <v>0</v>
      </c>
      <c r="C21" s="71">
        <f t="shared" si="0"/>
        <v>0</v>
      </c>
    </row>
    <row r="22" spans="1:3">
      <c r="A22" s="6" t="s">
        <v>57</v>
      </c>
      <c r="B22" s="27">
        <f t="shared" si="1"/>
        <v>0</v>
      </c>
      <c r="C22" s="71">
        <f t="shared" si="0"/>
        <v>0</v>
      </c>
    </row>
    <row r="23" spans="1:3">
      <c r="A23" s="6" t="s">
        <v>65</v>
      </c>
      <c r="B23" s="27">
        <f t="shared" si="1"/>
        <v>0</v>
      </c>
      <c r="C23" s="71">
        <f t="shared" si="0"/>
        <v>0</v>
      </c>
    </row>
    <row r="24" spans="1:3">
      <c r="A24" s="44" t="s">
        <v>107</v>
      </c>
      <c r="B24" s="27">
        <f>SUM(B25:B30)</f>
        <v>1</v>
      </c>
      <c r="C24" s="71">
        <f t="shared" si="0"/>
        <v>0.25</v>
      </c>
    </row>
    <row r="25" spans="1:3">
      <c r="A25" s="31" t="s">
        <v>108</v>
      </c>
      <c r="B25" s="27">
        <f>COUNTIF(G2:G5,A25)</f>
        <v>0</v>
      </c>
      <c r="C25" s="43"/>
    </row>
    <row r="26" spans="1:3">
      <c r="A26" s="31" t="s">
        <v>109</v>
      </c>
      <c r="B26" s="27">
        <f t="shared" ref="B26:B30" si="2">COUNTIF(G3:G6,A26)</f>
        <v>0</v>
      </c>
      <c r="C26" s="43"/>
    </row>
    <row r="27" spans="1:3">
      <c r="A27" s="31" t="s">
        <v>110</v>
      </c>
      <c r="B27" s="27">
        <f t="shared" si="2"/>
        <v>0</v>
      </c>
      <c r="C27" s="43"/>
    </row>
    <row r="28" spans="1:3">
      <c r="A28" s="31" t="s">
        <v>111</v>
      </c>
      <c r="B28" s="27">
        <f t="shared" si="2"/>
        <v>0</v>
      </c>
      <c r="C28" s="43"/>
    </row>
    <row r="29" spans="1:3">
      <c r="A29" s="31" t="s">
        <v>112</v>
      </c>
      <c r="B29" s="27">
        <v>1</v>
      </c>
      <c r="C29" s="27"/>
    </row>
    <row r="30" spans="1:3">
      <c r="A30" s="31" t="s">
        <v>197</v>
      </c>
      <c r="B30" s="27">
        <f t="shared" si="2"/>
        <v>0</v>
      </c>
      <c r="C30" s="27"/>
    </row>
    <row r="31" spans="1:3">
      <c r="A31" s="6"/>
      <c r="B31" s="27">
        <f>SUM(B19:B24)</f>
        <v>4</v>
      </c>
      <c r="C31" s="27"/>
    </row>
    <row r="33" spans="1:3">
      <c r="A33" s="27"/>
      <c r="B33" s="27"/>
      <c r="C33" s="27"/>
    </row>
    <row r="34" spans="1:3">
      <c r="A34" s="6"/>
      <c r="B34" s="43"/>
      <c r="C34" s="27"/>
    </row>
    <row r="44" spans="1:3">
      <c r="A44" s="6"/>
      <c r="B44" s="43"/>
      <c r="C44" s="27"/>
    </row>
    <row r="45" spans="1:3">
      <c r="A45" s="27"/>
      <c r="B45" s="43"/>
      <c r="C45" s="27"/>
    </row>
    <row r="46" spans="1:3">
      <c r="A46" s="6"/>
      <c r="B46" s="43"/>
      <c r="C46" s="27"/>
    </row>
    <row r="47" spans="1:3">
      <c r="A47" s="6"/>
      <c r="B47" s="43"/>
      <c r="C47" s="27"/>
    </row>
    <row r="48" spans="1:3">
      <c r="A48" s="27"/>
      <c r="B48" s="43"/>
      <c r="C48" s="27"/>
    </row>
    <row r="49" spans="1:3">
      <c r="A49" s="27"/>
      <c r="B49" s="27"/>
      <c r="C49" s="27"/>
    </row>
  </sheetData>
  <hyperlinks>
    <hyperlink ref="J2" r:id="rId1" xr:uid="{B3E0F6F0-40A7-6549-AAE6-D13435F56009}"/>
    <hyperlink ref="J3" r:id="rId2" xr:uid="{14BACD24-50B5-284E-B507-8882AB2FF45C}"/>
    <hyperlink ref="J4" r:id="rId3" xr:uid="{64F98F1E-F667-0242-9C9A-56497943C0E7}"/>
    <hyperlink ref="J5" r:id="rId4" xr:uid="{4E8C3328-1498-2640-818C-345FAD6BF84C}"/>
  </hyperlinks>
  <pageMargins left="0.7" right="0.7" top="0.75" bottom="0.75" header="0.3" footer="0.3"/>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FD7C-0DEC-D644-BA14-17AAA9F0AF6B}">
  <dimension ref="A1:J91"/>
  <sheetViews>
    <sheetView workbookViewId="0">
      <selection activeCell="I29" sqref="I29"/>
    </sheetView>
  </sheetViews>
  <sheetFormatPr defaultColWidth="9.88671875" defaultRowHeight="15"/>
  <cols>
    <col min="1" max="1" width="20.44140625" style="27" customWidth="1"/>
    <col min="2" max="2" width="13.88671875" style="27" customWidth="1"/>
    <col min="3" max="3" width="13.6640625" style="27" customWidth="1"/>
    <col min="4" max="4" width="14.5546875" style="27" customWidth="1"/>
    <col min="5" max="5" width="17.109375" style="27" customWidth="1"/>
    <col min="6" max="6" width="18.109375" style="27" customWidth="1"/>
    <col min="7" max="7" width="20.44140625" style="27" customWidth="1"/>
    <col min="8" max="8" width="9.88671875" style="58"/>
    <col min="9" max="9" width="53.33203125" style="27" customWidth="1"/>
    <col min="10" max="16384" width="9.88671875" style="27"/>
  </cols>
  <sheetData>
    <row r="1" spans="1:10" s="25" customFormat="1" ht="48.95" customHeight="1" thickBot="1">
      <c r="A1" s="23" t="s">
        <v>1</v>
      </c>
      <c r="B1" s="23" t="s">
        <v>2</v>
      </c>
      <c r="C1" s="24" t="s">
        <v>3</v>
      </c>
      <c r="D1" s="24" t="s">
        <v>4</v>
      </c>
      <c r="E1" s="24" t="s">
        <v>5</v>
      </c>
      <c r="F1" s="24" t="s">
        <v>6</v>
      </c>
      <c r="G1" s="23" t="s">
        <v>7</v>
      </c>
      <c r="H1" s="23" t="s">
        <v>8</v>
      </c>
      <c r="I1" s="23" t="s">
        <v>9</v>
      </c>
      <c r="J1" s="23" t="s">
        <v>10</v>
      </c>
    </row>
    <row r="2" spans="1:10" s="40" customFormat="1" ht="17.100000000000001" thickTop="1">
      <c r="A2" s="40" t="s">
        <v>198</v>
      </c>
      <c r="C2" s="51" t="s">
        <v>40</v>
      </c>
      <c r="D2" s="46" t="s">
        <v>53</v>
      </c>
      <c r="E2" s="40" t="s">
        <v>42</v>
      </c>
      <c r="F2" s="40" t="s">
        <v>42</v>
      </c>
      <c r="G2" s="40" t="s">
        <v>65</v>
      </c>
      <c r="H2" s="57" t="s">
        <v>42</v>
      </c>
      <c r="I2" s="40" t="s">
        <v>152</v>
      </c>
      <c r="J2" s="48" t="s">
        <v>155</v>
      </c>
    </row>
    <row r="3" spans="1:10" s="47" customFormat="1" ht="15.95">
      <c r="A3" s="40" t="s">
        <v>199</v>
      </c>
      <c r="B3" s="40"/>
      <c r="C3" s="51" t="s">
        <v>40</v>
      </c>
      <c r="D3" s="46" t="s">
        <v>53</v>
      </c>
      <c r="E3" s="47" t="s">
        <v>42</v>
      </c>
      <c r="F3" s="40" t="s">
        <v>35</v>
      </c>
      <c r="G3" s="47" t="s">
        <v>109</v>
      </c>
      <c r="H3" s="59">
        <v>2016</v>
      </c>
      <c r="I3" s="47" t="s">
        <v>200</v>
      </c>
      <c r="J3" s="48" t="s">
        <v>201</v>
      </c>
    </row>
    <row r="4" spans="1:10" s="47" customFormat="1" ht="17.100000000000001" customHeight="1">
      <c r="A4" s="40" t="s">
        <v>202</v>
      </c>
      <c r="B4" s="40"/>
      <c r="C4" s="51" t="s">
        <v>40</v>
      </c>
      <c r="D4" s="46" t="s">
        <v>53</v>
      </c>
      <c r="E4" s="47" t="s">
        <v>42</v>
      </c>
      <c r="F4" s="40" t="s">
        <v>35</v>
      </c>
      <c r="G4" s="40" t="s">
        <v>65</v>
      </c>
      <c r="H4" s="59">
        <v>2017</v>
      </c>
      <c r="I4" s="47" t="s">
        <v>203</v>
      </c>
      <c r="J4" s="48" t="s">
        <v>62</v>
      </c>
    </row>
    <row r="5" spans="1:10" ht="17.100000000000001" customHeight="1">
      <c r="A5" s="6" t="s">
        <v>204</v>
      </c>
      <c r="B5" s="6"/>
      <c r="C5" s="34" t="s">
        <v>33</v>
      </c>
      <c r="E5" s="27" t="s">
        <v>42</v>
      </c>
      <c r="F5" s="6" t="s">
        <v>48</v>
      </c>
      <c r="G5" s="6" t="s">
        <v>57</v>
      </c>
      <c r="H5" s="58">
        <v>2016</v>
      </c>
      <c r="I5" s="27" t="s">
        <v>205</v>
      </c>
      <c r="J5" s="26" t="s">
        <v>62</v>
      </c>
    </row>
    <row r="6" spans="1:10" ht="17.100000000000001" customHeight="1">
      <c r="A6" s="6" t="s">
        <v>206</v>
      </c>
      <c r="B6" s="6"/>
      <c r="C6" s="34" t="s">
        <v>33</v>
      </c>
      <c r="E6" s="27" t="s">
        <v>47</v>
      </c>
      <c r="F6" s="27" t="s">
        <v>35</v>
      </c>
      <c r="G6" s="6" t="s">
        <v>43</v>
      </c>
      <c r="H6" s="58">
        <v>2019</v>
      </c>
      <c r="I6" s="27" t="s">
        <v>207</v>
      </c>
      <c r="J6" s="26" t="s">
        <v>45</v>
      </c>
    </row>
    <row r="7" spans="1:10" ht="17.100000000000001" customHeight="1">
      <c r="A7" s="6" t="s">
        <v>208</v>
      </c>
      <c r="B7" s="6" t="s">
        <v>209</v>
      </c>
      <c r="C7" s="33" t="s">
        <v>40</v>
      </c>
      <c r="D7" s="18" t="s">
        <v>53</v>
      </c>
      <c r="E7" s="27" t="s">
        <v>210</v>
      </c>
      <c r="F7" s="6" t="s">
        <v>48</v>
      </c>
      <c r="G7" s="27" t="s">
        <v>49</v>
      </c>
      <c r="H7" s="58">
        <v>2020</v>
      </c>
      <c r="I7" s="18" t="s">
        <v>211</v>
      </c>
      <c r="J7" s="26" t="s">
        <v>212</v>
      </c>
    </row>
    <row r="8" spans="1:10" ht="17.100000000000001" customHeight="1">
      <c r="A8" s="17" t="s">
        <v>213</v>
      </c>
      <c r="B8" s="6"/>
      <c r="C8" s="33" t="s">
        <v>40</v>
      </c>
      <c r="D8" s="18" t="s">
        <v>53</v>
      </c>
      <c r="E8" s="27" t="s">
        <v>214</v>
      </c>
      <c r="F8" s="6" t="s">
        <v>35</v>
      </c>
      <c r="G8" s="27" t="s">
        <v>36</v>
      </c>
      <c r="H8" s="58">
        <v>2021</v>
      </c>
      <c r="I8" s="27" t="s">
        <v>215</v>
      </c>
      <c r="J8" s="49" t="s">
        <v>216</v>
      </c>
    </row>
    <row r="9" spans="1:10" ht="17.100000000000001" customHeight="1">
      <c r="A9" s="17"/>
      <c r="B9" s="6" t="s">
        <v>217</v>
      </c>
      <c r="C9" s="33" t="s">
        <v>40</v>
      </c>
      <c r="D9" s="6" t="s">
        <v>41</v>
      </c>
      <c r="E9" s="27" t="s">
        <v>218</v>
      </c>
      <c r="F9" s="6" t="s">
        <v>48</v>
      </c>
      <c r="G9" s="27" t="s">
        <v>49</v>
      </c>
      <c r="H9" s="58" t="s">
        <v>42</v>
      </c>
      <c r="I9" s="27" t="s">
        <v>219</v>
      </c>
      <c r="J9" s="4" t="s">
        <v>220</v>
      </c>
    </row>
    <row r="10" spans="1:10" ht="15.95" customHeight="1">
      <c r="A10" s="17"/>
      <c r="B10" s="6" t="s">
        <v>221</v>
      </c>
      <c r="C10" s="33" t="s">
        <v>40</v>
      </c>
      <c r="D10" s="18" t="s">
        <v>53</v>
      </c>
      <c r="E10" s="27" t="s">
        <v>151</v>
      </c>
      <c r="F10" s="6" t="s">
        <v>48</v>
      </c>
      <c r="G10" s="27" t="s">
        <v>49</v>
      </c>
      <c r="H10" s="58">
        <v>2014</v>
      </c>
      <c r="I10" s="76" t="s">
        <v>222</v>
      </c>
      <c r="J10" s="4" t="s">
        <v>223</v>
      </c>
    </row>
    <row r="11" spans="1:10" s="47" customFormat="1" ht="15.95">
      <c r="A11" s="55"/>
      <c r="B11" s="40" t="s">
        <v>224</v>
      </c>
      <c r="C11" s="51" t="s">
        <v>40</v>
      </c>
      <c r="D11" s="46" t="s">
        <v>53</v>
      </c>
      <c r="E11" s="62" t="s">
        <v>42</v>
      </c>
      <c r="F11" s="62" t="s">
        <v>42</v>
      </c>
      <c r="G11" s="47" t="s">
        <v>49</v>
      </c>
      <c r="H11" s="59" t="s">
        <v>42</v>
      </c>
      <c r="I11" s="40" t="s">
        <v>152</v>
      </c>
      <c r="J11" s="61" t="s">
        <v>225</v>
      </c>
    </row>
    <row r="12" spans="1:10" s="47" customFormat="1" ht="15.95">
      <c r="A12" s="55"/>
      <c r="B12" s="40" t="s">
        <v>226</v>
      </c>
      <c r="C12" s="51" t="s">
        <v>40</v>
      </c>
      <c r="D12" s="46" t="s">
        <v>53</v>
      </c>
      <c r="E12" s="62" t="s">
        <v>42</v>
      </c>
      <c r="F12" s="62" t="s">
        <v>42</v>
      </c>
      <c r="G12" s="47" t="s">
        <v>49</v>
      </c>
      <c r="H12" s="59" t="s">
        <v>42</v>
      </c>
      <c r="I12" s="40" t="s">
        <v>152</v>
      </c>
      <c r="J12" s="48" t="s">
        <v>225</v>
      </c>
    </row>
    <row r="13" spans="1:10" s="47" customFormat="1" ht="15.95">
      <c r="A13" s="55"/>
      <c r="B13" s="40" t="s">
        <v>227</v>
      </c>
      <c r="C13" s="51" t="s">
        <v>40</v>
      </c>
      <c r="D13" s="46" t="s">
        <v>53</v>
      </c>
      <c r="E13" s="62" t="s">
        <v>42</v>
      </c>
      <c r="F13" s="62" t="s">
        <v>42</v>
      </c>
      <c r="G13" s="47" t="s">
        <v>49</v>
      </c>
      <c r="H13" s="59" t="s">
        <v>42</v>
      </c>
      <c r="I13" s="40" t="s">
        <v>152</v>
      </c>
      <c r="J13" s="48" t="s">
        <v>225</v>
      </c>
    </row>
    <row r="14" spans="1:10" s="47" customFormat="1" ht="15.95">
      <c r="A14" s="55"/>
      <c r="B14" s="40" t="s">
        <v>228</v>
      </c>
      <c r="C14" s="51" t="s">
        <v>40</v>
      </c>
      <c r="D14" s="46" t="s">
        <v>53</v>
      </c>
      <c r="E14" s="47" t="s">
        <v>42</v>
      </c>
      <c r="F14" s="47" t="s">
        <v>42</v>
      </c>
      <c r="G14" s="47" t="s">
        <v>49</v>
      </c>
      <c r="H14" s="59" t="s">
        <v>42</v>
      </c>
      <c r="I14" s="40" t="s">
        <v>152</v>
      </c>
      <c r="J14" s="48" t="s">
        <v>225</v>
      </c>
    </row>
    <row r="15" spans="1:10" ht="32.1">
      <c r="A15" s="17" t="s">
        <v>229</v>
      </c>
      <c r="B15" s="6"/>
      <c r="C15" s="33" t="s">
        <v>40</v>
      </c>
      <c r="D15" s="18" t="s">
        <v>230</v>
      </c>
      <c r="E15" s="27" t="s">
        <v>231</v>
      </c>
      <c r="F15" s="27" t="s">
        <v>232</v>
      </c>
      <c r="G15" s="27" t="s">
        <v>233</v>
      </c>
      <c r="H15" s="58">
        <v>2018</v>
      </c>
      <c r="I15" s="27" t="s">
        <v>234</v>
      </c>
      <c r="J15" s="26" t="s">
        <v>235</v>
      </c>
    </row>
    <row r="16" spans="1:10" s="47" customFormat="1" ht="17.100000000000001" customHeight="1">
      <c r="A16" s="55"/>
      <c r="B16" s="40" t="s">
        <v>236</v>
      </c>
      <c r="C16" s="51" t="s">
        <v>40</v>
      </c>
      <c r="D16" s="46" t="s">
        <v>53</v>
      </c>
      <c r="E16" s="62" t="s">
        <v>42</v>
      </c>
      <c r="F16" s="62" t="s">
        <v>42</v>
      </c>
      <c r="G16" s="47" t="s">
        <v>49</v>
      </c>
      <c r="H16" s="59" t="s">
        <v>42</v>
      </c>
      <c r="I16" s="40" t="s">
        <v>237</v>
      </c>
      <c r="J16" s="48" t="s">
        <v>225</v>
      </c>
    </row>
    <row r="17" spans="1:10" s="47" customFormat="1" ht="15.95">
      <c r="A17" s="55"/>
      <c r="B17" s="40" t="s">
        <v>238</v>
      </c>
      <c r="C17" s="51" t="s">
        <v>40</v>
      </c>
      <c r="D17" s="46" t="s">
        <v>53</v>
      </c>
      <c r="E17" s="62" t="s">
        <v>42</v>
      </c>
      <c r="F17" s="62" t="s">
        <v>42</v>
      </c>
      <c r="G17" s="47" t="s">
        <v>49</v>
      </c>
      <c r="H17" s="59" t="s">
        <v>42</v>
      </c>
      <c r="I17" s="40" t="s">
        <v>237</v>
      </c>
      <c r="J17" s="48" t="s">
        <v>225</v>
      </c>
    </row>
    <row r="18" spans="1:10" s="47" customFormat="1" ht="15.95">
      <c r="A18" s="55"/>
      <c r="B18" s="40" t="s">
        <v>239</v>
      </c>
      <c r="C18" s="51" t="s">
        <v>40</v>
      </c>
      <c r="D18" s="46" t="s">
        <v>53</v>
      </c>
      <c r="E18" s="62" t="s">
        <v>42</v>
      </c>
      <c r="F18" s="62" t="s">
        <v>42</v>
      </c>
      <c r="G18" s="47" t="s">
        <v>49</v>
      </c>
      <c r="H18" s="59" t="s">
        <v>42</v>
      </c>
      <c r="I18" s="40" t="s">
        <v>237</v>
      </c>
      <c r="J18" s="48" t="s">
        <v>225</v>
      </c>
    </row>
    <row r="19" spans="1:10" s="47" customFormat="1">
      <c r="A19" s="40" t="s">
        <v>240</v>
      </c>
      <c r="B19" s="40"/>
      <c r="C19" s="51" t="s">
        <v>40</v>
      </c>
      <c r="D19" s="40" t="s">
        <v>53</v>
      </c>
      <c r="E19" s="47" t="s">
        <v>42</v>
      </c>
      <c r="F19" s="47" t="s">
        <v>35</v>
      </c>
      <c r="G19" s="47" t="s">
        <v>36</v>
      </c>
      <c r="H19" s="59" t="s">
        <v>42</v>
      </c>
      <c r="I19" s="47" t="s">
        <v>241</v>
      </c>
      <c r="J19" s="48" t="s">
        <v>59</v>
      </c>
    </row>
    <row r="20" spans="1:10">
      <c r="A20" s="17" t="s">
        <v>242</v>
      </c>
      <c r="B20" s="6" t="s">
        <v>243</v>
      </c>
      <c r="C20" s="33" t="s">
        <v>40</v>
      </c>
      <c r="D20" s="6" t="s">
        <v>41</v>
      </c>
      <c r="E20" s="27" t="s">
        <v>96</v>
      </c>
      <c r="F20" s="6" t="s">
        <v>48</v>
      </c>
      <c r="G20" s="27" t="s">
        <v>49</v>
      </c>
      <c r="H20" s="58">
        <v>2018</v>
      </c>
      <c r="I20" s="6" t="s">
        <v>244</v>
      </c>
      <c r="J20" s="26" t="s">
        <v>245</v>
      </c>
    </row>
    <row r="21" spans="1:10">
      <c r="A21" s="17"/>
      <c r="B21" s="6" t="s">
        <v>246</v>
      </c>
      <c r="C21" s="33" t="s">
        <v>40</v>
      </c>
      <c r="D21" s="6" t="s">
        <v>41</v>
      </c>
      <c r="E21" s="27" t="s">
        <v>34</v>
      </c>
      <c r="F21" s="6" t="s">
        <v>48</v>
      </c>
      <c r="G21" s="27" t="s">
        <v>49</v>
      </c>
      <c r="H21" s="58">
        <v>2019</v>
      </c>
      <c r="I21" s="27" t="s">
        <v>247</v>
      </c>
      <c r="J21" s="26" t="s">
        <v>248</v>
      </c>
    </row>
    <row r="22" spans="1:10">
      <c r="A22" s="17"/>
      <c r="B22" s="6" t="s">
        <v>249</v>
      </c>
      <c r="C22" s="33" t="s">
        <v>40</v>
      </c>
      <c r="D22" s="6" t="s">
        <v>41</v>
      </c>
      <c r="E22" s="27" t="s">
        <v>96</v>
      </c>
      <c r="F22" s="6" t="s">
        <v>48</v>
      </c>
      <c r="G22" s="27" t="s">
        <v>49</v>
      </c>
      <c r="H22" s="58">
        <v>2018</v>
      </c>
      <c r="I22" s="27" t="s">
        <v>250</v>
      </c>
      <c r="J22" s="26" t="s">
        <v>251</v>
      </c>
    </row>
    <row r="23" spans="1:10" s="47" customFormat="1" ht="15.95">
      <c r="A23" s="55"/>
      <c r="B23" s="40" t="s">
        <v>252</v>
      </c>
      <c r="C23" s="51" t="s">
        <v>40</v>
      </c>
      <c r="D23" s="46" t="s">
        <v>53</v>
      </c>
      <c r="E23" s="47" t="s">
        <v>42</v>
      </c>
      <c r="F23" s="40" t="s">
        <v>42</v>
      </c>
      <c r="G23" s="47" t="s">
        <v>49</v>
      </c>
      <c r="H23" s="59" t="s">
        <v>42</v>
      </c>
      <c r="I23" s="40" t="s">
        <v>152</v>
      </c>
      <c r="J23" s="48" t="s">
        <v>225</v>
      </c>
    </row>
    <row r="24" spans="1:10" ht="15.95">
      <c r="A24" s="17"/>
      <c r="B24" s="6" t="s">
        <v>253</v>
      </c>
      <c r="C24" s="33" t="s">
        <v>40</v>
      </c>
      <c r="D24" s="18" t="s">
        <v>53</v>
      </c>
      <c r="E24" s="27" t="s">
        <v>151</v>
      </c>
      <c r="F24" s="6" t="s">
        <v>48</v>
      </c>
      <c r="G24" s="27" t="s">
        <v>49</v>
      </c>
      <c r="H24" s="58">
        <v>2021</v>
      </c>
      <c r="I24" s="27" t="s">
        <v>254</v>
      </c>
      <c r="J24" s="26" t="s">
        <v>255</v>
      </c>
    </row>
    <row r="25" spans="1:10" ht="17.100000000000001" customHeight="1">
      <c r="A25" s="17" t="s">
        <v>256</v>
      </c>
      <c r="B25" s="6" t="s">
        <v>257</v>
      </c>
      <c r="C25" s="33" t="s">
        <v>40</v>
      </c>
      <c r="D25" s="18" t="s">
        <v>230</v>
      </c>
      <c r="E25" s="27" t="s">
        <v>75</v>
      </c>
      <c r="F25" s="6" t="s">
        <v>48</v>
      </c>
      <c r="G25" s="27" t="s">
        <v>49</v>
      </c>
      <c r="H25" s="58">
        <v>2011</v>
      </c>
      <c r="I25" s="27" t="s">
        <v>258</v>
      </c>
      <c r="J25" s="4" t="s">
        <v>259</v>
      </c>
    </row>
    <row r="26" spans="1:10" ht="15.95">
      <c r="A26" s="6" t="s">
        <v>260</v>
      </c>
      <c r="B26" s="6"/>
      <c r="C26" s="34" t="s">
        <v>33</v>
      </c>
      <c r="E26" s="27" t="s">
        <v>42</v>
      </c>
      <c r="F26" s="27" t="s">
        <v>35</v>
      </c>
      <c r="G26" s="6" t="s">
        <v>43</v>
      </c>
      <c r="H26" s="58">
        <v>2010</v>
      </c>
      <c r="I26" s="27" t="s">
        <v>261</v>
      </c>
      <c r="J26" s="4" t="s">
        <v>262</v>
      </c>
    </row>
    <row r="27" spans="1:10">
      <c r="A27" s="17" t="s">
        <v>263</v>
      </c>
      <c r="B27" s="6" t="s">
        <v>264</v>
      </c>
      <c r="C27" s="33" t="s">
        <v>40</v>
      </c>
      <c r="D27" s="6" t="s">
        <v>53</v>
      </c>
      <c r="E27" s="27" t="s">
        <v>116</v>
      </c>
      <c r="F27" s="6" t="s">
        <v>232</v>
      </c>
      <c r="G27" s="27" t="s">
        <v>49</v>
      </c>
      <c r="H27" s="58">
        <v>2019</v>
      </c>
      <c r="I27" s="27" t="s">
        <v>265</v>
      </c>
      <c r="J27" s="26" t="s">
        <v>266</v>
      </c>
    </row>
    <row r="28" spans="1:10" ht="15.95">
      <c r="A28" s="17"/>
      <c r="B28" s="6" t="s">
        <v>267</v>
      </c>
      <c r="C28" s="33" t="s">
        <v>40</v>
      </c>
      <c r="D28" s="18" t="s">
        <v>53</v>
      </c>
      <c r="E28" s="27" t="s">
        <v>75</v>
      </c>
      <c r="F28" s="6" t="s">
        <v>48</v>
      </c>
      <c r="G28" s="27" t="s">
        <v>49</v>
      </c>
      <c r="H28" s="58" t="s">
        <v>42</v>
      </c>
      <c r="I28" s="6" t="s">
        <v>268</v>
      </c>
      <c r="J28" s="4" t="s">
        <v>269</v>
      </c>
    </row>
    <row r="29" spans="1:10" s="47" customFormat="1" ht="15.95">
      <c r="A29" s="55"/>
      <c r="B29" s="40" t="s">
        <v>270</v>
      </c>
      <c r="C29" s="51" t="s">
        <v>40</v>
      </c>
      <c r="D29" s="60" t="s">
        <v>53</v>
      </c>
      <c r="E29" s="47" t="s">
        <v>42</v>
      </c>
      <c r="F29" s="40" t="s">
        <v>42</v>
      </c>
      <c r="G29" s="47" t="s">
        <v>49</v>
      </c>
      <c r="H29" s="59" t="s">
        <v>42</v>
      </c>
      <c r="I29" s="40" t="s">
        <v>152</v>
      </c>
      <c r="J29" s="61" t="s">
        <v>59</v>
      </c>
    </row>
    <row r="30" spans="1:10">
      <c r="A30" s="17" t="s">
        <v>271</v>
      </c>
      <c r="B30" s="6" t="s">
        <v>272</v>
      </c>
      <c r="C30" s="33" t="s">
        <v>40</v>
      </c>
      <c r="D30" s="6" t="s">
        <v>230</v>
      </c>
      <c r="E30" s="27" t="s">
        <v>75</v>
      </c>
      <c r="F30" s="6" t="s">
        <v>48</v>
      </c>
      <c r="G30" s="27" t="s">
        <v>49</v>
      </c>
      <c r="H30" s="58" t="s">
        <v>42</v>
      </c>
      <c r="I30" s="27" t="s">
        <v>273</v>
      </c>
      <c r="J30" s="26" t="s">
        <v>274</v>
      </c>
    </row>
    <row r="31" spans="1:10" s="47" customFormat="1" ht="15.95">
      <c r="A31" s="55"/>
      <c r="B31" s="40" t="s">
        <v>275</v>
      </c>
      <c r="C31" s="51" t="s">
        <v>40</v>
      </c>
      <c r="D31" s="46" t="s">
        <v>53</v>
      </c>
      <c r="E31" s="47" t="s">
        <v>42</v>
      </c>
      <c r="F31" s="47" t="s">
        <v>42</v>
      </c>
      <c r="G31" s="47" t="s">
        <v>49</v>
      </c>
      <c r="H31" s="59" t="s">
        <v>42</v>
      </c>
      <c r="I31" s="47" t="s">
        <v>276</v>
      </c>
      <c r="J31" s="48" t="s">
        <v>59</v>
      </c>
    </row>
    <row r="32" spans="1:10" s="47" customFormat="1" ht="15.95">
      <c r="A32" s="55"/>
      <c r="B32" s="40" t="s">
        <v>277</v>
      </c>
      <c r="C32" s="51" t="s">
        <v>40</v>
      </c>
      <c r="D32" s="46" t="s">
        <v>53</v>
      </c>
      <c r="E32" s="47" t="s">
        <v>42</v>
      </c>
      <c r="F32" s="47" t="s">
        <v>42</v>
      </c>
      <c r="G32" s="47" t="s">
        <v>49</v>
      </c>
      <c r="H32" s="59" t="s">
        <v>42</v>
      </c>
      <c r="I32" s="47" t="s">
        <v>276</v>
      </c>
      <c r="J32" s="48" t="s">
        <v>59</v>
      </c>
    </row>
    <row r="33" spans="1:10" s="47" customFormat="1" ht="15.95">
      <c r="A33" s="55"/>
      <c r="B33" s="40" t="s">
        <v>278</v>
      </c>
      <c r="C33" s="51" t="s">
        <v>40</v>
      </c>
      <c r="D33" s="46" t="s">
        <v>53</v>
      </c>
      <c r="E33" s="47" t="s">
        <v>42</v>
      </c>
      <c r="F33" s="47" t="s">
        <v>42</v>
      </c>
      <c r="G33" s="47" t="s">
        <v>49</v>
      </c>
      <c r="H33" s="59" t="s">
        <v>42</v>
      </c>
      <c r="I33" s="47" t="s">
        <v>276</v>
      </c>
      <c r="J33" s="48" t="s">
        <v>59</v>
      </c>
    </row>
    <row r="34" spans="1:10" s="47" customFormat="1" ht="15.95">
      <c r="A34" s="55"/>
      <c r="B34" s="40"/>
      <c r="C34" s="51" t="s">
        <v>40</v>
      </c>
      <c r="D34" s="46" t="s">
        <v>53</v>
      </c>
      <c r="E34" s="47" t="s">
        <v>279</v>
      </c>
      <c r="F34" s="47" t="s">
        <v>35</v>
      </c>
      <c r="G34" s="47" t="s">
        <v>65</v>
      </c>
      <c r="H34" s="59">
        <v>2007</v>
      </c>
      <c r="I34" s="47" t="s">
        <v>280</v>
      </c>
      <c r="J34" s="48" t="s">
        <v>281</v>
      </c>
    </row>
    <row r="35" spans="1:10" s="47" customFormat="1" ht="15.95">
      <c r="A35" s="40" t="s">
        <v>282</v>
      </c>
      <c r="B35" s="40"/>
      <c r="C35" s="51" t="s">
        <v>40</v>
      </c>
      <c r="D35" s="46" t="s">
        <v>53</v>
      </c>
      <c r="E35" s="47" t="s">
        <v>42</v>
      </c>
      <c r="F35" s="40" t="s">
        <v>35</v>
      </c>
      <c r="G35" s="47" t="s">
        <v>65</v>
      </c>
      <c r="H35" s="59" t="s">
        <v>42</v>
      </c>
      <c r="I35" s="47" t="s">
        <v>283</v>
      </c>
      <c r="J35" s="48" t="s">
        <v>45</v>
      </c>
    </row>
    <row r="36" spans="1:10" ht="15.95">
      <c r="A36" s="6" t="s">
        <v>284</v>
      </c>
      <c r="B36" s="6"/>
      <c r="C36" s="33" t="s">
        <v>40</v>
      </c>
      <c r="D36" s="18" t="s">
        <v>53</v>
      </c>
      <c r="E36" s="27" t="s">
        <v>285</v>
      </c>
      <c r="F36" s="27" t="s">
        <v>35</v>
      </c>
      <c r="G36" s="27" t="s">
        <v>36</v>
      </c>
      <c r="H36" s="58">
        <v>2022</v>
      </c>
      <c r="I36" s="27" t="s">
        <v>286</v>
      </c>
      <c r="J36" s="26" t="s">
        <v>287</v>
      </c>
    </row>
    <row r="37" spans="1:10" s="47" customFormat="1" ht="15.95">
      <c r="A37" s="55" t="s">
        <v>288</v>
      </c>
      <c r="B37" s="40" t="s">
        <v>289</v>
      </c>
      <c r="C37" s="51" t="s">
        <v>40</v>
      </c>
      <c r="D37" s="46" t="s">
        <v>53</v>
      </c>
      <c r="E37" s="47" t="s">
        <v>42</v>
      </c>
      <c r="F37" s="40" t="s">
        <v>42</v>
      </c>
      <c r="G37" s="47" t="s">
        <v>49</v>
      </c>
      <c r="H37" s="59" t="s">
        <v>42</v>
      </c>
      <c r="I37" s="40" t="s">
        <v>152</v>
      </c>
      <c r="J37" s="48" t="s">
        <v>62</v>
      </c>
    </row>
    <row r="38" spans="1:10" s="47" customFormat="1" ht="15.95">
      <c r="A38" s="55"/>
      <c r="B38" s="40" t="s">
        <v>290</v>
      </c>
      <c r="C38" s="51" t="s">
        <v>40</v>
      </c>
      <c r="D38" s="46" t="s">
        <v>53</v>
      </c>
      <c r="E38" s="47" t="s">
        <v>42</v>
      </c>
      <c r="F38" s="40" t="s">
        <v>42</v>
      </c>
      <c r="G38" s="47" t="s">
        <v>49</v>
      </c>
      <c r="H38" s="59" t="s">
        <v>42</v>
      </c>
      <c r="I38" s="40" t="s">
        <v>152</v>
      </c>
      <c r="J38" s="48" t="s">
        <v>62</v>
      </c>
    </row>
    <row r="39" spans="1:10" s="47" customFormat="1" ht="15.95">
      <c r="A39" s="55"/>
      <c r="B39" s="40" t="s">
        <v>291</v>
      </c>
      <c r="C39" s="51" t="s">
        <v>40</v>
      </c>
      <c r="D39" s="46" t="s">
        <v>53</v>
      </c>
      <c r="E39" s="47" t="s">
        <v>42</v>
      </c>
      <c r="F39" s="40" t="s">
        <v>42</v>
      </c>
      <c r="G39" s="47" t="s">
        <v>49</v>
      </c>
      <c r="H39" s="59" t="s">
        <v>42</v>
      </c>
      <c r="I39" s="40" t="s">
        <v>152</v>
      </c>
      <c r="J39" s="48" t="s">
        <v>62</v>
      </c>
    </row>
    <row r="40" spans="1:10" s="47" customFormat="1" ht="15.95">
      <c r="A40" s="55"/>
      <c r="B40" s="40" t="s">
        <v>292</v>
      </c>
      <c r="C40" s="51" t="s">
        <v>40</v>
      </c>
      <c r="D40" s="46" t="s">
        <v>53</v>
      </c>
      <c r="E40" s="47" t="s">
        <v>42</v>
      </c>
      <c r="F40" s="40" t="s">
        <v>42</v>
      </c>
      <c r="G40" s="47" t="s">
        <v>49</v>
      </c>
      <c r="H40" s="59" t="s">
        <v>42</v>
      </c>
      <c r="I40" s="40" t="s">
        <v>152</v>
      </c>
      <c r="J40" s="48" t="s">
        <v>62</v>
      </c>
    </row>
    <row r="41" spans="1:10" s="47" customFormat="1" ht="15.95">
      <c r="A41" s="55"/>
      <c r="B41" s="40" t="s">
        <v>293</v>
      </c>
      <c r="C41" s="51" t="s">
        <v>40</v>
      </c>
      <c r="D41" s="46" t="s">
        <v>53</v>
      </c>
      <c r="E41" s="47" t="s">
        <v>42</v>
      </c>
      <c r="F41" s="40" t="s">
        <v>42</v>
      </c>
      <c r="G41" s="47" t="s">
        <v>49</v>
      </c>
      <c r="H41" s="59" t="s">
        <v>42</v>
      </c>
      <c r="I41" s="47" t="s">
        <v>294</v>
      </c>
      <c r="J41" s="48" t="s">
        <v>45</v>
      </c>
    </row>
    <row r="42" spans="1:10" s="47" customFormat="1" ht="15.95">
      <c r="A42" s="55"/>
      <c r="B42" s="40" t="s">
        <v>295</v>
      </c>
      <c r="C42" s="51" t="s">
        <v>40</v>
      </c>
      <c r="D42" s="46" t="s">
        <v>53</v>
      </c>
      <c r="E42" s="47" t="s">
        <v>42</v>
      </c>
      <c r="F42" s="40" t="s">
        <v>42</v>
      </c>
      <c r="G42" s="47" t="s">
        <v>49</v>
      </c>
      <c r="H42" s="59" t="s">
        <v>42</v>
      </c>
      <c r="I42" s="40" t="s">
        <v>152</v>
      </c>
      <c r="J42" s="48" t="s">
        <v>225</v>
      </c>
    </row>
    <row r="43" spans="1:10" s="47" customFormat="1" ht="15.95">
      <c r="A43" s="55"/>
      <c r="B43" s="40" t="s">
        <v>296</v>
      </c>
      <c r="C43" s="56" t="s">
        <v>33</v>
      </c>
      <c r="E43" s="47" t="s">
        <v>42</v>
      </c>
      <c r="F43" s="40" t="s">
        <v>42</v>
      </c>
      <c r="G43" s="47" t="s">
        <v>49</v>
      </c>
      <c r="H43" s="59" t="s">
        <v>42</v>
      </c>
      <c r="I43" s="47" t="s">
        <v>297</v>
      </c>
      <c r="J43" s="61" t="s">
        <v>62</v>
      </c>
    </row>
    <row r="44" spans="1:10" s="47" customFormat="1">
      <c r="A44" s="55"/>
      <c r="B44" s="40" t="s">
        <v>298</v>
      </c>
      <c r="C44" s="56" t="s">
        <v>33</v>
      </c>
      <c r="E44" s="47" t="s">
        <v>42</v>
      </c>
      <c r="F44" s="40" t="s">
        <v>42</v>
      </c>
      <c r="G44" s="47" t="s">
        <v>49</v>
      </c>
      <c r="H44" s="59" t="s">
        <v>42</v>
      </c>
      <c r="I44" s="47" t="s">
        <v>297</v>
      </c>
      <c r="J44" s="48" t="s">
        <v>62</v>
      </c>
    </row>
    <row r="45" spans="1:10" s="47" customFormat="1" ht="15.95">
      <c r="A45" s="55"/>
      <c r="B45" s="40" t="s">
        <v>299</v>
      </c>
      <c r="C45" s="51" t="s">
        <v>40</v>
      </c>
      <c r="D45" s="46" t="s">
        <v>53</v>
      </c>
      <c r="E45" s="47" t="s">
        <v>42</v>
      </c>
      <c r="F45" s="40" t="s">
        <v>42</v>
      </c>
      <c r="G45" s="47" t="s">
        <v>49</v>
      </c>
      <c r="H45" s="59" t="s">
        <v>42</v>
      </c>
      <c r="I45" s="40" t="s">
        <v>152</v>
      </c>
      <c r="J45" s="48" t="s">
        <v>225</v>
      </c>
    </row>
    <row r="46" spans="1:10" ht="15.95">
      <c r="A46" s="50" t="s">
        <v>300</v>
      </c>
      <c r="B46" s="6" t="s">
        <v>301</v>
      </c>
      <c r="C46" s="33" t="s">
        <v>40</v>
      </c>
      <c r="D46" s="18" t="s">
        <v>53</v>
      </c>
      <c r="E46" s="27" t="s">
        <v>75</v>
      </c>
      <c r="F46" s="6" t="s">
        <v>48</v>
      </c>
      <c r="G46" s="27" t="s">
        <v>49</v>
      </c>
      <c r="H46" s="58">
        <v>2020</v>
      </c>
      <c r="I46" s="6" t="s">
        <v>302</v>
      </c>
      <c r="J46" s="26" t="s">
        <v>303</v>
      </c>
    </row>
    <row r="47" spans="1:10">
      <c r="A47" s="50"/>
      <c r="B47" s="6" t="s">
        <v>304</v>
      </c>
      <c r="C47" s="33" t="s">
        <v>40</v>
      </c>
      <c r="D47" s="27" t="s">
        <v>230</v>
      </c>
      <c r="E47" s="27" t="s">
        <v>75</v>
      </c>
      <c r="F47" s="6" t="s">
        <v>48</v>
      </c>
      <c r="G47" s="27" t="s">
        <v>49</v>
      </c>
      <c r="H47" s="58">
        <v>2020</v>
      </c>
      <c r="I47" s="27" t="s">
        <v>305</v>
      </c>
      <c r="J47" s="26" t="s">
        <v>306</v>
      </c>
    </row>
    <row r="48" spans="1:10">
      <c r="A48" s="50"/>
      <c r="B48" s="6" t="s">
        <v>307</v>
      </c>
      <c r="C48" s="33" t="s">
        <v>40</v>
      </c>
      <c r="D48" s="6" t="s">
        <v>41</v>
      </c>
      <c r="E48" s="27" t="s">
        <v>75</v>
      </c>
      <c r="F48" s="6" t="s">
        <v>48</v>
      </c>
      <c r="G48" s="27" t="s">
        <v>49</v>
      </c>
      <c r="H48" s="58">
        <v>2021</v>
      </c>
      <c r="I48" s="27" t="s">
        <v>308</v>
      </c>
      <c r="J48" s="26" t="s">
        <v>309</v>
      </c>
    </row>
    <row r="49" spans="1:10" ht="15.95">
      <c r="A49" s="17" t="s">
        <v>310</v>
      </c>
      <c r="B49" s="6" t="s">
        <v>311</v>
      </c>
      <c r="C49" s="33" t="s">
        <v>40</v>
      </c>
      <c r="D49" s="18" t="s">
        <v>53</v>
      </c>
      <c r="E49" s="27" t="s">
        <v>312</v>
      </c>
      <c r="F49" s="6" t="s">
        <v>48</v>
      </c>
      <c r="G49" s="27" t="s">
        <v>49</v>
      </c>
      <c r="H49" s="58">
        <v>2020</v>
      </c>
      <c r="I49" s="6" t="s">
        <v>313</v>
      </c>
      <c r="J49" s="26" t="s">
        <v>314</v>
      </c>
    </row>
    <row r="50" spans="1:10" ht="17.100000000000001" customHeight="1">
      <c r="A50" s="17"/>
      <c r="B50" s="6" t="s">
        <v>315</v>
      </c>
      <c r="C50" s="34" t="s">
        <v>33</v>
      </c>
      <c r="E50" s="27" t="s">
        <v>316</v>
      </c>
      <c r="F50" s="6" t="s">
        <v>48</v>
      </c>
      <c r="G50" s="27" t="s">
        <v>49</v>
      </c>
      <c r="H50" s="58">
        <v>2020</v>
      </c>
      <c r="I50" s="18" t="s">
        <v>317</v>
      </c>
      <c r="J50" s="4" t="s">
        <v>318</v>
      </c>
    </row>
    <row r="51" spans="1:10" ht="15.95">
      <c r="A51" s="17"/>
      <c r="B51" s="6" t="s">
        <v>319</v>
      </c>
      <c r="C51" s="33" t="s">
        <v>40</v>
      </c>
      <c r="D51" s="18" t="s">
        <v>53</v>
      </c>
      <c r="E51" s="27" t="s">
        <v>96</v>
      </c>
      <c r="F51" s="6" t="s">
        <v>48</v>
      </c>
      <c r="G51" s="27" t="s">
        <v>49</v>
      </c>
      <c r="H51" s="58">
        <v>2019</v>
      </c>
      <c r="I51" s="27" t="s">
        <v>320</v>
      </c>
      <c r="J51" s="26" t="s">
        <v>321</v>
      </c>
    </row>
    <row r="52" spans="1:10" s="30" customFormat="1" ht="15.95">
      <c r="A52" s="22"/>
      <c r="B52" s="19" t="s">
        <v>322</v>
      </c>
      <c r="C52" s="39" t="s">
        <v>40</v>
      </c>
      <c r="D52" s="19" t="s">
        <v>41</v>
      </c>
      <c r="E52" s="30" t="s">
        <v>96</v>
      </c>
      <c r="F52" s="19" t="s">
        <v>48</v>
      </c>
      <c r="G52" s="30" t="s">
        <v>49</v>
      </c>
      <c r="H52" s="42">
        <v>2019</v>
      </c>
      <c r="I52" s="19" t="s">
        <v>323</v>
      </c>
      <c r="J52" s="84" t="s">
        <v>324</v>
      </c>
    </row>
    <row r="55" spans="1:10">
      <c r="F55" s="2"/>
      <c r="G55" s="2"/>
    </row>
    <row r="56" spans="1:10" ht="15.95">
      <c r="A56" s="6" t="s">
        <v>102</v>
      </c>
      <c r="B56" s="27">
        <v>19</v>
      </c>
      <c r="D56" s="79"/>
      <c r="E56" s="78"/>
      <c r="F56" s="2"/>
      <c r="G56" s="2"/>
    </row>
    <row r="57" spans="1:10" ht="15.95">
      <c r="D57" s="79"/>
      <c r="E57" s="78"/>
      <c r="F57" s="79"/>
      <c r="G57" s="2"/>
    </row>
    <row r="58" spans="1:10" ht="15.95">
      <c r="A58" s="33" t="s">
        <v>40</v>
      </c>
      <c r="B58" s="27">
        <f>COUNTIF($C$2:$C$52,A58)</f>
        <v>45</v>
      </c>
      <c r="D58" s="79"/>
      <c r="E58" s="78"/>
      <c r="F58" s="2"/>
      <c r="G58" s="2"/>
    </row>
    <row r="59" spans="1:10">
      <c r="A59" s="34" t="s">
        <v>33</v>
      </c>
      <c r="B59" s="27">
        <f>COUNTIF($C$2:$C$52,A59)</f>
        <v>6</v>
      </c>
    </row>
    <row r="60" spans="1:10">
      <c r="A60" s="6"/>
    </row>
    <row r="61" spans="1:10">
      <c r="A61" s="21" t="s">
        <v>103</v>
      </c>
    </row>
    <row r="62" spans="1:10">
      <c r="A62" s="6" t="s">
        <v>104</v>
      </c>
      <c r="B62" s="27">
        <f>COUNTIF($D$2:$D$52,"contaminated or wastewaters")</f>
        <v>4</v>
      </c>
    </row>
    <row r="63" spans="1:10">
      <c r="A63" s="6" t="s">
        <v>105</v>
      </c>
      <c r="B63" s="27">
        <f>COUNTIF($D$2:$D$52,"open-loop")</f>
        <v>35</v>
      </c>
    </row>
    <row r="64" spans="1:10">
      <c r="A64" s="6" t="s">
        <v>106</v>
      </c>
      <c r="B64" s="27">
        <f>COUNTIF($D$2:$D$52,"all scrubbers")</f>
        <v>6</v>
      </c>
    </row>
    <row r="66" spans="1:3">
      <c r="A66" s="6" t="s">
        <v>36</v>
      </c>
      <c r="B66" s="27">
        <f>COUNTIF($G$2:$G$52,A66)</f>
        <v>3</v>
      </c>
      <c r="C66" s="71">
        <f t="shared" ref="C66:C70" si="0">B66/$B$78</f>
        <v>5.8823529411764705E-2</v>
      </c>
    </row>
    <row r="67" spans="1:3">
      <c r="A67" s="6" t="s">
        <v>49</v>
      </c>
      <c r="B67" s="27">
        <f>COUNTIF($G$2:$G$52,A67)</f>
        <v>39</v>
      </c>
      <c r="C67" s="71">
        <f t="shared" si="0"/>
        <v>0.76470588235294112</v>
      </c>
    </row>
    <row r="68" spans="1:3">
      <c r="A68" s="27" t="s">
        <v>43</v>
      </c>
      <c r="B68" s="27">
        <f>COUNTIF($G$2:$G$52,A68)</f>
        <v>2</v>
      </c>
      <c r="C68" s="71">
        <f t="shared" si="0"/>
        <v>3.9215686274509803E-2</v>
      </c>
    </row>
    <row r="69" spans="1:3">
      <c r="A69" s="6" t="s">
        <v>57</v>
      </c>
      <c r="B69" s="27">
        <f>COUNTIF($G$2:$G$52,A69)</f>
        <v>1</v>
      </c>
      <c r="C69" s="71">
        <f t="shared" si="0"/>
        <v>1.9607843137254902E-2</v>
      </c>
    </row>
    <row r="70" spans="1:3">
      <c r="A70" s="6" t="s">
        <v>65</v>
      </c>
      <c r="B70" s="27">
        <f>COUNTIF($G$2:$G$52,A70)</f>
        <v>4</v>
      </c>
      <c r="C70" s="71">
        <f t="shared" si="0"/>
        <v>7.8431372549019607E-2</v>
      </c>
    </row>
    <row r="71" spans="1:3">
      <c r="A71" s="27" t="s">
        <v>107</v>
      </c>
      <c r="B71" s="27">
        <f>SUM(B72:B77)</f>
        <v>2</v>
      </c>
      <c r="C71" s="71">
        <f>B71/$B$78</f>
        <v>3.9215686274509803E-2</v>
      </c>
    </row>
    <row r="72" spans="1:3">
      <c r="A72" s="31" t="s">
        <v>108</v>
      </c>
      <c r="B72" s="27">
        <f>COUNTIF($G$2:$G$52,A72)</f>
        <v>0</v>
      </c>
      <c r="C72" s="43"/>
    </row>
    <row r="73" spans="1:3">
      <c r="A73" s="31" t="s">
        <v>109</v>
      </c>
      <c r="B73" s="27">
        <f>COUNTIF($G$2:$G$52,A73)</f>
        <v>1</v>
      </c>
      <c r="C73" s="43"/>
    </row>
    <row r="74" spans="1:3">
      <c r="A74" s="31" t="s">
        <v>110</v>
      </c>
      <c r="B74" s="27">
        <f>COUNTIF($G$2:$G$52,A74)</f>
        <v>0</v>
      </c>
      <c r="C74" s="43"/>
    </row>
    <row r="75" spans="1:3">
      <c r="A75" s="31" t="s">
        <v>111</v>
      </c>
      <c r="B75" s="27">
        <f>COUNTIF($G$2:$G$52,A75)</f>
        <v>0</v>
      </c>
      <c r="C75" s="43"/>
    </row>
    <row r="76" spans="1:3">
      <c r="A76" s="31" t="s">
        <v>112</v>
      </c>
      <c r="B76" s="27">
        <f>1</f>
        <v>1</v>
      </c>
      <c r="C76" s="43"/>
    </row>
    <row r="77" spans="1:3">
      <c r="A77" s="31" t="s">
        <v>197</v>
      </c>
      <c r="B77" s="27">
        <f>COUNTIF($G$2:$G$52,A77)</f>
        <v>0</v>
      </c>
      <c r="C77" s="43"/>
    </row>
    <row r="78" spans="1:3">
      <c r="B78" s="27">
        <f>SUM(B66:B71)</f>
        <v>51</v>
      </c>
    </row>
    <row r="84" spans="1:2">
      <c r="B84" s="6"/>
    </row>
    <row r="86" spans="1:2">
      <c r="A86" s="6"/>
      <c r="B86" s="43"/>
    </row>
    <row r="87" spans="1:2">
      <c r="A87" s="6"/>
      <c r="B87" s="43"/>
    </row>
    <row r="88" spans="1:2">
      <c r="B88" s="43"/>
    </row>
    <row r="89" spans="1:2">
      <c r="A89" s="6"/>
      <c r="B89" s="43"/>
    </row>
    <row r="90" spans="1:2">
      <c r="A90" s="6"/>
      <c r="B90" s="43"/>
    </row>
    <row r="91" spans="1:2">
      <c r="B91" s="43"/>
    </row>
  </sheetData>
  <hyperlinks>
    <hyperlink ref="J2" r:id="rId1" xr:uid="{E8078878-0B84-4543-B775-C8D1A7AB73D2}"/>
    <hyperlink ref="J3" r:id="rId2" xr:uid="{076E2255-661E-344D-BDE6-D73F09F1BDDA}"/>
    <hyperlink ref="J4" r:id="rId3" xr:uid="{AD7E8A4B-F578-EC4D-B37A-60D6A70C8631}"/>
    <hyperlink ref="J6" r:id="rId4" xr:uid="{667421C5-3FCD-2242-967F-53B7A3AAAFA6}"/>
    <hyperlink ref="J15" r:id="rId5" xr:uid="{6CF93C86-5223-D544-9532-9CC8A09B4B25}"/>
    <hyperlink ref="J20" r:id="rId6" xr:uid="{7CC32885-AE54-4746-91F4-72A6DB22E110}"/>
    <hyperlink ref="J21" r:id="rId7" xr:uid="{126C5A68-0E01-1941-904C-14A18EEB2051}"/>
    <hyperlink ref="J22" r:id="rId8" xr:uid="{51F8D51F-7A4D-8448-A459-BDCCF4D8E9EE}"/>
    <hyperlink ref="J24" r:id="rId9" xr:uid="{B0E6C742-2B34-9C42-A14D-A073DBD73F67}"/>
    <hyperlink ref="J26" r:id="rId10" xr:uid="{68C724D9-2419-CF47-9CD7-B681E8870ADB}"/>
    <hyperlink ref="J27" r:id="rId11" xr:uid="{FF218126-0F20-7A4E-A430-D0298ABD323F}"/>
    <hyperlink ref="J37" r:id="rId12" xr:uid="{020EAA78-6F93-2C4F-9133-507EC39A888D}"/>
    <hyperlink ref="J38:J40" r:id="rId13" display="https://www.nepia.com/industry-news/no-scrubs-more-ports-declare-ban-on-egcs-discharges-update/ " xr:uid="{DEE44B2E-7209-3A47-BF51-09AC3813DEB0}"/>
    <hyperlink ref="J41" r:id="rId14" xr:uid="{EA966F44-00D0-E849-B855-D44696A039C5}"/>
    <hyperlink ref="J43" r:id="rId15" xr:uid="{CFE3DC28-2F3F-094C-8AA5-0C24F277EFF4}"/>
    <hyperlink ref="J44" r:id="rId16" xr:uid="{3FB31CF9-7B1B-1B4F-8EA2-CE25D8BEE2EA}"/>
    <hyperlink ref="J46" r:id="rId17" xr:uid="{844D0E7F-2F28-1C4E-986F-3222881E6661}"/>
    <hyperlink ref="J47" r:id="rId18" xr:uid="{CFC97F38-AAFB-E549-96E5-5F32ED403C7C}"/>
    <hyperlink ref="J49" r:id="rId19" xr:uid="{4D9036D7-21BA-3B45-A941-D3368193D698}"/>
    <hyperlink ref="J50" r:id="rId20" xr:uid="{14008A26-F849-D144-9CF3-8FA8D42C5635}"/>
    <hyperlink ref="J51" r:id="rId21" xr:uid="{BA5213E0-77FA-3243-B530-C814E82ACF86}"/>
    <hyperlink ref="J5" r:id="rId22" xr:uid="{578C3B97-8350-5F40-8A53-FFA9685FD68D}"/>
    <hyperlink ref="J23" r:id="rId23" xr:uid="{06DC7157-6B64-AA46-96C2-8E0D38DA5187}"/>
    <hyperlink ref="J36" r:id="rId24" display="https://www.google.com/url?sa=t&amp;rct=j&amp;q=&amp;esrc=s&amp;source=web&amp;cd=&amp;cad=rja&amp;uact=8&amp;ved=2ahUKEwjOj_v5-6j9AhWhRvEDHTqzBC8QFnoECAkQAQ&amp;url=http%3A%2F%2Fpisrs.si%2FPis.web%2FnpbDocPdf%3FidPredpisa%3DZAKO7205%26idPredpisaChng%3DZAKO1244%26type%3Ddoc%26lang%3DEN&amp;usg=AOvVaw1c5QP9zApfv_NkhbXXkHqT" xr:uid="{B53454B0-4512-384A-8BA0-1BD417BB4211}"/>
    <hyperlink ref="J48" r:id="rId25" xr:uid="{333E624A-CBE7-354F-8237-45EE2C64E4A5}"/>
    <hyperlink ref="J7" r:id="rId26" xr:uid="{EC87E8DF-97B9-1747-81DF-36030940C71E}"/>
    <hyperlink ref="J30" r:id="rId27" xr:uid="{44C06F30-08AB-7F4D-99F2-BB31AEAA69C7}"/>
    <hyperlink ref="J35" r:id="rId28" xr:uid="{5A3500C4-2018-4141-8B96-4ED828561E21}"/>
    <hyperlink ref="J29" r:id="rId29" xr:uid="{40BCDE52-F276-0540-89C6-012A3BA2788E}"/>
    <hyperlink ref="J28" r:id="rId30" xr:uid="{169390A4-AC15-A54F-B262-725FF282CE99}"/>
    <hyperlink ref="J11" r:id="rId31" xr:uid="{89611CCF-D0CA-BB40-8530-21F254E6FB15}"/>
    <hyperlink ref="J10" r:id="rId32" xr:uid="{C0C46250-3059-904C-8C1D-9BA197CA35BE}"/>
    <hyperlink ref="J25" r:id="rId33" xr:uid="{E798DF23-4091-2346-B72C-466D7FCC38ED}"/>
    <hyperlink ref="J52" r:id="rId34" xr:uid="{0B9FD2BF-47DD-F844-AAB9-B5A210E684D8}"/>
  </hyperlinks>
  <pageMargins left="0.7" right="0.7" top="0.75" bottom="0.75" header="0.3" footer="0.3"/>
  <legacyDrawing r:id="rId3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DFBE-C948-4F4C-8CE5-6207EF65710F}">
  <dimension ref="A1:J36"/>
  <sheetViews>
    <sheetView workbookViewId="0">
      <selection activeCell="F19" sqref="F19"/>
    </sheetView>
  </sheetViews>
  <sheetFormatPr defaultColWidth="11.5546875" defaultRowHeight="15.95"/>
  <cols>
    <col min="1" max="1" width="25.6640625" customWidth="1"/>
    <col min="3" max="3" width="22.33203125" customWidth="1"/>
    <col min="4" max="4" width="23.44140625" bestFit="1" customWidth="1"/>
    <col min="5" max="5" width="17.44140625" bestFit="1" customWidth="1"/>
    <col min="6" max="6" width="21.5546875" customWidth="1"/>
    <col min="7" max="7" width="12.6640625" bestFit="1" customWidth="1"/>
  </cols>
  <sheetData>
    <row r="1" spans="1:10" s="25" customFormat="1" ht="48.95" customHeight="1" thickBot="1">
      <c r="A1" s="23" t="s">
        <v>1</v>
      </c>
      <c r="B1" s="23" t="s">
        <v>2</v>
      </c>
      <c r="C1" s="24" t="s">
        <v>3</v>
      </c>
      <c r="D1" s="24" t="s">
        <v>4</v>
      </c>
      <c r="E1" s="24" t="s">
        <v>5</v>
      </c>
      <c r="F1" s="24" t="s">
        <v>6</v>
      </c>
      <c r="G1" s="23" t="s">
        <v>7</v>
      </c>
      <c r="H1" s="23" t="s">
        <v>8</v>
      </c>
      <c r="I1" s="23" t="s">
        <v>9</v>
      </c>
      <c r="J1" s="23" t="s">
        <v>10</v>
      </c>
    </row>
    <row r="2" spans="1:10" s="27" customFormat="1" thickTop="1">
      <c r="A2" s="17" t="s">
        <v>325</v>
      </c>
      <c r="B2" s="44" t="s">
        <v>326</v>
      </c>
      <c r="C2" s="33" t="s">
        <v>40</v>
      </c>
      <c r="D2" s="6" t="s">
        <v>230</v>
      </c>
      <c r="E2" s="6" t="s">
        <v>75</v>
      </c>
      <c r="F2" s="6" t="s">
        <v>48</v>
      </c>
      <c r="G2" s="6" t="s">
        <v>49</v>
      </c>
      <c r="H2" s="6">
        <v>2020</v>
      </c>
      <c r="I2" s="6" t="s">
        <v>327</v>
      </c>
      <c r="J2" s="26" t="s">
        <v>328</v>
      </c>
    </row>
    <row r="3" spans="1:10" s="30" customFormat="1" ht="15" customHeight="1">
      <c r="A3" s="45" t="s">
        <v>329</v>
      </c>
      <c r="B3" s="45"/>
      <c r="C3" s="45" t="s">
        <v>330</v>
      </c>
      <c r="D3" s="45"/>
      <c r="E3" s="45" t="s">
        <v>331</v>
      </c>
      <c r="F3" s="45" t="s">
        <v>35</v>
      </c>
      <c r="G3" s="45" t="s">
        <v>36</v>
      </c>
      <c r="H3" s="45">
        <v>2021</v>
      </c>
      <c r="I3" s="83" t="s">
        <v>332</v>
      </c>
      <c r="J3" s="29" t="s">
        <v>333</v>
      </c>
    </row>
    <row r="4" spans="1:10">
      <c r="A4" s="2"/>
      <c r="B4" s="2"/>
      <c r="C4" s="2"/>
      <c r="D4" s="2"/>
      <c r="E4" s="2"/>
      <c r="F4" s="2"/>
      <c r="G4" s="2"/>
      <c r="H4" s="2"/>
      <c r="I4" s="2"/>
      <c r="J4" s="2"/>
    </row>
    <row r="5" spans="1:10">
      <c r="A5" s="2"/>
      <c r="B5" s="2"/>
      <c r="C5" s="2"/>
      <c r="D5" s="2"/>
      <c r="E5" s="2"/>
      <c r="F5" s="2"/>
      <c r="G5" s="2"/>
      <c r="H5" s="2"/>
      <c r="I5" s="2"/>
      <c r="J5" s="2"/>
    </row>
    <row r="6" spans="1:10" s="27" customFormat="1" ht="15">
      <c r="E6" s="6"/>
      <c r="F6" s="2"/>
      <c r="G6" s="2"/>
      <c r="H6" s="6"/>
      <c r="I6" s="6"/>
      <c r="J6" s="6"/>
    </row>
    <row r="7" spans="1:10" s="27" customFormat="1">
      <c r="A7" s="6" t="s">
        <v>102</v>
      </c>
      <c r="B7" s="6">
        <v>1</v>
      </c>
      <c r="C7" s="6"/>
      <c r="D7" s="79"/>
      <c r="E7" s="78"/>
      <c r="F7" s="2"/>
      <c r="G7" s="2"/>
      <c r="H7" s="6"/>
      <c r="I7" s="6"/>
      <c r="J7" s="6"/>
    </row>
    <row r="8" spans="1:10" s="27" customFormat="1">
      <c r="D8" s="79"/>
      <c r="E8" s="78"/>
      <c r="F8" s="79"/>
      <c r="G8" s="2"/>
      <c r="H8" s="6"/>
      <c r="I8" s="6"/>
      <c r="J8" s="6"/>
    </row>
    <row r="9" spans="1:10" s="27" customFormat="1">
      <c r="A9" s="33" t="s">
        <v>40</v>
      </c>
      <c r="B9" s="27">
        <f>COUNTIF($C$2,A9)</f>
        <v>1</v>
      </c>
      <c r="C9" s="6"/>
      <c r="D9" s="79"/>
      <c r="E9" s="78"/>
      <c r="F9" s="2"/>
      <c r="G9" s="2"/>
      <c r="H9" s="6"/>
      <c r="I9" s="6"/>
      <c r="J9" s="6"/>
    </row>
    <row r="10" spans="1:10" s="27" customFormat="1" ht="15">
      <c r="A10" s="34" t="s">
        <v>33</v>
      </c>
      <c r="B10" s="27">
        <f>COUNTIF($C$2,A10)</f>
        <v>0</v>
      </c>
      <c r="C10" s="6"/>
      <c r="D10" s="6"/>
      <c r="E10" s="6"/>
      <c r="F10" s="6"/>
      <c r="G10" s="6"/>
      <c r="H10" s="6"/>
      <c r="I10" s="6"/>
      <c r="J10" s="6"/>
    </row>
    <row r="11" spans="1:10" s="27" customFormat="1" ht="15">
      <c r="A11" s="6"/>
      <c r="B11" s="6"/>
      <c r="C11" s="6"/>
      <c r="D11" s="6"/>
      <c r="E11" s="6"/>
      <c r="F11" s="6"/>
      <c r="G11" s="6"/>
      <c r="H11" s="6"/>
      <c r="I11" s="6"/>
      <c r="J11" s="6"/>
    </row>
    <row r="12" spans="1:10" s="27" customFormat="1" ht="15">
      <c r="A12" s="21" t="s">
        <v>103</v>
      </c>
      <c r="B12" s="6"/>
      <c r="C12" s="6"/>
      <c r="D12" s="6"/>
      <c r="E12" s="6"/>
      <c r="F12" s="6"/>
      <c r="G12" s="6"/>
      <c r="H12" s="6"/>
      <c r="I12" s="6"/>
      <c r="J12" s="6"/>
    </row>
    <row r="13" spans="1:10" s="27" customFormat="1">
      <c r="A13" s="6" t="s">
        <v>104</v>
      </c>
      <c r="B13">
        <f>COUNTIF(D2,"contaminated or wastewaters")</f>
        <v>1</v>
      </c>
      <c r="C13" s="6"/>
      <c r="D13" s="6"/>
      <c r="E13" s="6"/>
      <c r="F13" s="6"/>
      <c r="G13" s="6"/>
      <c r="H13" s="6"/>
      <c r="I13" s="6"/>
      <c r="J13" s="6"/>
    </row>
    <row r="14" spans="1:10" s="27" customFormat="1">
      <c r="A14" s="6" t="s">
        <v>105</v>
      </c>
      <c r="B14">
        <f>COUNTIF(D2,"open-loop")</f>
        <v>0</v>
      </c>
      <c r="C14" s="6"/>
      <c r="D14" s="6"/>
      <c r="E14" s="6"/>
      <c r="F14" s="6"/>
      <c r="G14" s="6"/>
      <c r="H14" s="6"/>
      <c r="I14" s="6"/>
      <c r="J14" s="6"/>
    </row>
    <row r="15" spans="1:10" s="27" customFormat="1">
      <c r="A15" s="6" t="s">
        <v>106</v>
      </c>
      <c r="B15">
        <f>COUNTIF(D2,"all scrubbers")</f>
        <v>0</v>
      </c>
      <c r="C15" s="6"/>
      <c r="D15" s="6"/>
      <c r="E15" s="6"/>
      <c r="F15" s="6"/>
      <c r="G15" s="6"/>
      <c r="H15" s="6"/>
      <c r="I15" s="6"/>
      <c r="J15" s="6"/>
    </row>
    <row r="16" spans="1:10" s="27" customFormat="1" ht="15">
      <c r="E16" s="6"/>
      <c r="F16" s="6"/>
      <c r="G16" s="6"/>
      <c r="H16" s="6"/>
      <c r="I16" s="6"/>
      <c r="J16" s="6"/>
    </row>
    <row r="17" spans="1:10" s="27" customFormat="1">
      <c r="A17" s="6" t="s">
        <v>36</v>
      </c>
      <c r="B17" s="73">
        <f>COUNTIF($G$2,A17)</f>
        <v>0</v>
      </c>
      <c r="C17" s="70">
        <f>B17/$B$29</f>
        <v>0</v>
      </c>
      <c r="D17" s="6"/>
      <c r="E17" s="6"/>
      <c r="F17" s="6"/>
      <c r="G17" s="6"/>
      <c r="H17" s="6"/>
      <c r="I17" s="6"/>
      <c r="J17" s="6"/>
    </row>
    <row r="18" spans="1:10" s="27" customFormat="1">
      <c r="A18" s="6" t="s">
        <v>49</v>
      </c>
      <c r="B18" s="73">
        <f t="shared" ref="B18:B28" si="0">COUNTIF($G$2,A18)</f>
        <v>1</v>
      </c>
      <c r="C18" s="70">
        <f t="shared" ref="C18:C22" si="1">B18/$B$29</f>
        <v>1</v>
      </c>
      <c r="D18" s="6"/>
      <c r="E18" s="6"/>
      <c r="F18" s="6"/>
      <c r="G18" s="6"/>
      <c r="H18" s="6"/>
      <c r="I18" s="6"/>
      <c r="J18" s="6"/>
    </row>
    <row r="19" spans="1:10" s="27" customFormat="1">
      <c r="A19" s="6" t="s">
        <v>43</v>
      </c>
      <c r="B19" s="73">
        <f t="shared" si="0"/>
        <v>0</v>
      </c>
      <c r="C19" s="70">
        <f t="shared" si="1"/>
        <v>0</v>
      </c>
      <c r="D19" s="6"/>
      <c r="E19" s="6"/>
      <c r="F19" s="6"/>
      <c r="G19" s="6"/>
      <c r="H19" s="6"/>
      <c r="I19" s="6"/>
      <c r="J19" s="6"/>
    </row>
    <row r="20" spans="1:10" s="27" customFormat="1">
      <c r="A20" s="6" t="s">
        <v>57</v>
      </c>
      <c r="B20" s="73">
        <f t="shared" si="0"/>
        <v>0</v>
      </c>
      <c r="C20" s="70">
        <f t="shared" si="1"/>
        <v>0</v>
      </c>
      <c r="D20" s="6"/>
      <c r="E20" s="6"/>
      <c r="F20" s="6"/>
      <c r="G20" s="6"/>
      <c r="H20" s="6"/>
      <c r="I20" s="6"/>
      <c r="J20" s="6"/>
    </row>
    <row r="21" spans="1:10" s="27" customFormat="1">
      <c r="A21" s="6" t="s">
        <v>65</v>
      </c>
      <c r="B21" s="73">
        <f t="shared" si="0"/>
        <v>0</v>
      </c>
      <c r="C21" s="70">
        <f t="shared" si="1"/>
        <v>0</v>
      </c>
      <c r="D21" s="6"/>
      <c r="E21" s="6"/>
      <c r="F21" s="6"/>
      <c r="G21" s="6"/>
      <c r="H21" s="6"/>
      <c r="I21" s="6"/>
      <c r="J21" s="6"/>
    </row>
    <row r="22" spans="1:10" s="27" customFormat="1">
      <c r="A22" s="27" t="s">
        <v>107</v>
      </c>
      <c r="B22" s="73">
        <f>SUM(B23:B28)</f>
        <v>0</v>
      </c>
      <c r="C22" s="70">
        <f t="shared" si="1"/>
        <v>0</v>
      </c>
      <c r="D22" s="6"/>
      <c r="E22" s="6"/>
      <c r="F22" s="6"/>
      <c r="G22" s="6"/>
      <c r="H22" s="6"/>
      <c r="I22" s="6"/>
      <c r="J22" s="6"/>
    </row>
    <row r="23" spans="1:10" s="27" customFormat="1">
      <c r="A23" s="31" t="s">
        <v>108</v>
      </c>
      <c r="B23" s="73">
        <f t="shared" si="0"/>
        <v>0</v>
      </c>
      <c r="C23" s="20"/>
      <c r="D23" s="20"/>
      <c r="E23" s="6"/>
      <c r="F23" s="6"/>
      <c r="G23" s="6"/>
      <c r="H23" s="6"/>
      <c r="I23" s="6"/>
      <c r="J23" s="6"/>
    </row>
    <row r="24" spans="1:10" s="27" customFormat="1">
      <c r="A24" s="31" t="s">
        <v>109</v>
      </c>
      <c r="B24" s="73">
        <f t="shared" si="0"/>
        <v>0</v>
      </c>
      <c r="C24" s="20"/>
      <c r="D24" s="6"/>
      <c r="E24" s="6"/>
      <c r="F24" s="6"/>
      <c r="G24" s="6"/>
      <c r="H24" s="6"/>
      <c r="I24" s="6"/>
      <c r="J24" s="6"/>
    </row>
    <row r="25" spans="1:10" s="27" customFormat="1">
      <c r="A25" s="31" t="s">
        <v>110</v>
      </c>
      <c r="B25" s="73">
        <f t="shared" si="0"/>
        <v>0</v>
      </c>
      <c r="C25" s="20"/>
      <c r="D25" s="6"/>
      <c r="E25" s="6"/>
      <c r="F25" s="6"/>
      <c r="G25" s="6"/>
      <c r="H25" s="6"/>
      <c r="I25" s="6"/>
      <c r="J25" s="6"/>
    </row>
    <row r="26" spans="1:10" s="27" customFormat="1">
      <c r="A26" s="31" t="s">
        <v>111</v>
      </c>
      <c r="B26" s="73">
        <f t="shared" si="0"/>
        <v>0</v>
      </c>
      <c r="C26" s="20"/>
      <c r="D26" s="6"/>
      <c r="E26" s="6"/>
      <c r="F26" s="6"/>
      <c r="G26" s="6"/>
      <c r="H26" s="6"/>
      <c r="I26" s="6"/>
      <c r="J26" s="6"/>
    </row>
    <row r="27" spans="1:10" s="27" customFormat="1">
      <c r="A27" s="31" t="s">
        <v>112</v>
      </c>
      <c r="B27" s="73">
        <f t="shared" si="0"/>
        <v>0</v>
      </c>
      <c r="C27" s="20"/>
      <c r="D27" s="6"/>
      <c r="E27" s="6"/>
      <c r="F27" s="6"/>
      <c r="G27" s="6"/>
      <c r="H27" s="6"/>
      <c r="I27" s="6"/>
      <c r="J27" s="6"/>
    </row>
    <row r="28" spans="1:10" s="27" customFormat="1">
      <c r="A28" s="31" t="s">
        <v>113</v>
      </c>
      <c r="B28" s="73">
        <f t="shared" si="0"/>
        <v>0</v>
      </c>
      <c r="C28" s="20"/>
      <c r="D28" s="6"/>
      <c r="E28" s="6"/>
      <c r="F28" s="6"/>
      <c r="G28" s="6"/>
      <c r="H28" s="6"/>
      <c r="I28" s="6"/>
      <c r="J28" s="6"/>
    </row>
    <row r="29" spans="1:10" s="27" customFormat="1">
      <c r="A29" s="6"/>
      <c r="B29" s="74">
        <f>SUM(B17:B22)</f>
        <v>1</v>
      </c>
      <c r="C29" s="6"/>
      <c r="E29" s="6"/>
      <c r="F29" s="6"/>
      <c r="G29" s="6"/>
      <c r="H29" s="6"/>
      <c r="I29" s="6"/>
      <c r="J29" s="6"/>
    </row>
    <row r="30" spans="1:10" s="27" customFormat="1" ht="15">
      <c r="D30" s="6"/>
      <c r="E30" s="6"/>
      <c r="F30" s="6"/>
      <c r="G30" s="6"/>
      <c r="H30" s="6"/>
      <c r="I30" s="6"/>
      <c r="J30" s="6"/>
    </row>
    <row r="31" spans="1:10" s="27" customFormat="1" ht="15">
      <c r="C31" s="6"/>
      <c r="D31" s="6"/>
      <c r="E31" s="6"/>
      <c r="F31" s="6"/>
      <c r="G31" s="6"/>
      <c r="H31" s="6"/>
      <c r="I31" s="6"/>
      <c r="J31" s="6"/>
    </row>
    <row r="32" spans="1:10" s="27" customFormat="1" ht="15">
      <c r="A32" s="6"/>
      <c r="B32" s="6"/>
      <c r="C32" s="6"/>
      <c r="D32" s="6"/>
      <c r="E32" s="6"/>
      <c r="F32" s="6"/>
      <c r="G32" s="6"/>
      <c r="H32" s="6"/>
      <c r="I32" s="6"/>
      <c r="J32" s="6"/>
    </row>
    <row r="33" spans="1:10" s="27" customFormat="1" ht="15">
      <c r="A33" s="6"/>
      <c r="B33" s="6"/>
      <c r="C33" s="6"/>
      <c r="D33" s="6"/>
      <c r="E33" s="6"/>
      <c r="F33" s="6"/>
      <c r="G33" s="6"/>
      <c r="H33" s="6"/>
      <c r="I33" s="6"/>
      <c r="J33" s="6"/>
    </row>
    <row r="34" spans="1:10" s="27" customFormat="1" ht="15">
      <c r="A34" s="6"/>
      <c r="B34" s="6"/>
      <c r="C34" s="6"/>
      <c r="D34" s="6"/>
    </row>
    <row r="35" spans="1:10">
      <c r="D35" s="6"/>
    </row>
    <row r="36" spans="1:10">
      <c r="A36" s="27"/>
      <c r="B36" s="27"/>
      <c r="C36" s="27"/>
      <c r="D36" s="27"/>
    </row>
  </sheetData>
  <hyperlinks>
    <hyperlink ref="J2" r:id="rId1" xr:uid="{EA0153AE-8D2E-3E46-9387-0CFD05991D86}"/>
    <hyperlink ref="J3" r:id="rId2" display="https://environment.govt.nz/guides/guidance-on-the-use-of-exhaust-gas-cleaning-systems-scrubbers-for-ports-regional-authorities-and-ships/" xr:uid="{0D831CBB-AEFA-5D4B-8F5F-B3C54364D3F1}"/>
  </hyperlinks>
  <pageMargins left="0.7" right="0.7" top="0.75" bottom="0.75" header="0.3" footer="0.3"/>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655B2-1CD4-2A41-8C1A-79FCAAFBA835}">
  <dimension ref="A1:E42"/>
  <sheetViews>
    <sheetView tabSelected="1" workbookViewId="0">
      <selection activeCell="P12" sqref="P12"/>
    </sheetView>
  </sheetViews>
  <sheetFormatPr defaultColWidth="10.6640625" defaultRowHeight="15"/>
  <cols>
    <col min="1" max="1" width="28.6640625" style="27" customWidth="1"/>
    <col min="2" max="16384" width="10.6640625" style="27"/>
  </cols>
  <sheetData>
    <row r="1" spans="1:5" ht="21">
      <c r="A1" s="69" t="s">
        <v>334</v>
      </c>
    </row>
    <row r="4" spans="1:5">
      <c r="A4" s="6" t="s">
        <v>102</v>
      </c>
      <c r="B4" s="6">
        <f>'Africa &amp; Middle East'!B22+Americas!B26+Asia!B9+'EU, UK, Norway'!B56+Oceania!B7</f>
        <v>45</v>
      </c>
    </row>
    <row r="5" spans="1:5">
      <c r="B5" s="6"/>
    </row>
    <row r="6" spans="1:5">
      <c r="A6" s="6" t="s">
        <v>40</v>
      </c>
      <c r="B6" s="6">
        <f>'Africa &amp; Middle East'!B24+Americas!B28+Asia!B11+'EU, UK, Norway'!B58+Oceania!B9</f>
        <v>80</v>
      </c>
      <c r="C6" s="71">
        <f>B6/$C$8</f>
        <v>0.86021505376344087</v>
      </c>
    </row>
    <row r="7" spans="1:5">
      <c r="A7" s="6" t="s">
        <v>33</v>
      </c>
      <c r="B7" s="6">
        <f>'Africa &amp; Middle East'!B25+Americas!B29+Asia!B12+'EU, UK, Norway'!B59+Oceania!B10</f>
        <v>13</v>
      </c>
      <c r="C7" s="71">
        <f>B7/$C$8</f>
        <v>0.13978494623655913</v>
      </c>
    </row>
    <row r="8" spans="1:5">
      <c r="B8" s="6"/>
      <c r="C8" s="27">
        <f>SUM(B6:B7)</f>
        <v>93</v>
      </c>
    </row>
    <row r="9" spans="1:5">
      <c r="A9" s="21" t="s">
        <v>103</v>
      </c>
      <c r="B9" s="6"/>
    </row>
    <row r="10" spans="1:5">
      <c r="A10" s="6" t="s">
        <v>335</v>
      </c>
      <c r="B10" s="6">
        <f>'Africa &amp; Middle East'!B28+Americas!B32+Asia!B15+'EU, UK, Norway'!B62+Oceania!B13</f>
        <v>6</v>
      </c>
      <c r="C10" s="71">
        <f>B10/$C$13</f>
        <v>7.4999999999999997E-2</v>
      </c>
      <c r="E10" s="6"/>
    </row>
    <row r="11" spans="1:5">
      <c r="A11" s="6" t="s">
        <v>336</v>
      </c>
      <c r="B11" s="6">
        <f>'Africa &amp; Middle East'!B29+Americas!B33+Asia!B16+'EU, UK, Norway'!B63+Oceania!B14</f>
        <v>51</v>
      </c>
      <c r="C11" s="71">
        <f>B11/$C$13</f>
        <v>0.63749999999999996</v>
      </c>
      <c r="E11" s="6"/>
    </row>
    <row r="12" spans="1:5">
      <c r="A12" s="6" t="s">
        <v>337</v>
      </c>
      <c r="B12" s="6">
        <f>'Africa &amp; Middle East'!B30+Americas!B34+Asia!B17+'EU, UK, Norway'!B64+Oceania!B15</f>
        <v>23</v>
      </c>
      <c r="C12" s="71">
        <f>B12/$C$13</f>
        <v>0.28749999999999998</v>
      </c>
    </row>
    <row r="13" spans="1:5">
      <c r="B13" s="6"/>
      <c r="C13" s="27">
        <f>SUM(B10:B12)</f>
        <v>80</v>
      </c>
      <c r="E13" s="6"/>
    </row>
    <row r="14" spans="1:5">
      <c r="A14" s="6" t="s">
        <v>36</v>
      </c>
      <c r="B14" s="6">
        <f>'Africa &amp; Middle East'!B32+Americas!B36+Asia!B19+'EU, UK, Norway'!B66+Oceania!B17</f>
        <v>17</v>
      </c>
      <c r="C14" s="71">
        <f t="shared" ref="C14:C19" si="0">B14/$B$25</f>
        <v>0.18279569892473119</v>
      </c>
      <c r="E14" s="6"/>
    </row>
    <row r="15" spans="1:5">
      <c r="A15" s="6" t="s">
        <v>49</v>
      </c>
      <c r="B15" s="6">
        <f>'Africa &amp; Middle East'!B33+Americas!B37+Asia!B20+'EU, UK, Norway'!B67+Oceania!B18</f>
        <v>54</v>
      </c>
      <c r="C15" s="71">
        <f t="shared" si="0"/>
        <v>0.58064516129032262</v>
      </c>
      <c r="E15" s="6"/>
    </row>
    <row r="16" spans="1:5">
      <c r="A16" s="27" t="s">
        <v>43</v>
      </c>
      <c r="B16" s="6">
        <f>'Africa &amp; Middle East'!B34+Americas!B38+Asia!B21+'EU, UK, Norway'!B68+Oceania!B19</f>
        <v>6</v>
      </c>
      <c r="C16" s="71">
        <f t="shared" si="0"/>
        <v>6.4516129032258063E-2</v>
      </c>
      <c r="E16" s="6"/>
    </row>
    <row r="17" spans="1:5">
      <c r="A17" s="6" t="s">
        <v>57</v>
      </c>
      <c r="B17" s="6">
        <f>'Africa &amp; Middle East'!B35+Americas!B39+Asia!B22+'EU, UK, Norway'!B69+Oceania!B20</f>
        <v>3</v>
      </c>
      <c r="C17" s="71">
        <f t="shared" si="0"/>
        <v>3.2258064516129031E-2</v>
      </c>
      <c r="E17" s="6"/>
    </row>
    <row r="18" spans="1:5">
      <c r="A18" s="6" t="s">
        <v>65</v>
      </c>
      <c r="B18" s="6">
        <f>'Africa &amp; Middle East'!B36+Americas!B40+Asia!B23+'EU, UK, Norway'!B70+Oceania!B21</f>
        <v>7</v>
      </c>
      <c r="C18" s="71">
        <f t="shared" si="0"/>
        <v>7.5268817204301078E-2</v>
      </c>
      <c r="D18" s="43"/>
      <c r="E18" s="6"/>
    </row>
    <row r="19" spans="1:5">
      <c r="A19" s="27" t="s">
        <v>107</v>
      </c>
      <c r="B19" s="6">
        <f>'Africa &amp; Middle East'!B37+Americas!B41+Asia!B24+'EU, UK, Norway'!B71+Oceania!B22</f>
        <v>6</v>
      </c>
      <c r="C19" s="71">
        <f t="shared" si="0"/>
        <v>6.4516129032258063E-2</v>
      </c>
    </row>
    <row r="20" spans="1:5">
      <c r="A20" s="31" t="s">
        <v>108</v>
      </c>
      <c r="B20" s="6">
        <f>'Africa &amp; Middle East'!B38+Americas!B42+Asia!B25+'EU, UK, Norway'!B72+Oceania!B23</f>
        <v>0</v>
      </c>
    </row>
    <row r="21" spans="1:5">
      <c r="A21" s="52" t="s">
        <v>109</v>
      </c>
      <c r="B21" s="6">
        <f>'Africa &amp; Middle East'!B39+Americas!B43+Asia!B26+'EU, UK, Norway'!B73+Oceania!B24</f>
        <v>1</v>
      </c>
    </row>
    <row r="22" spans="1:5">
      <c r="A22" s="31" t="s">
        <v>110</v>
      </c>
      <c r="B22" s="6">
        <f>'Africa &amp; Middle East'!B40+Americas!B44+Asia!B27+'EU, UK, Norway'!B74+Oceania!B25</f>
        <v>0</v>
      </c>
    </row>
    <row r="23" spans="1:5">
      <c r="A23" s="31" t="s">
        <v>111</v>
      </c>
      <c r="B23" s="6">
        <f>'Africa &amp; Middle East'!B41+Americas!B45+Asia!B28+'EU, UK, Norway'!B75+Oceania!B26</f>
        <v>3</v>
      </c>
    </row>
    <row r="24" spans="1:5">
      <c r="A24" s="31" t="s">
        <v>112</v>
      </c>
      <c r="B24" s="6">
        <f>'Africa &amp; Middle East'!B42+Americas!B46+Asia!B29+'EU, UK, Norway'!B76+Oceania!B27</f>
        <v>2</v>
      </c>
    </row>
    <row r="25" spans="1:5">
      <c r="B25" s="6">
        <f>'Africa &amp; Middle East'!B44+Americas!B48+Asia!B31+'EU, UK, Norway'!B78+Oceania!B29</f>
        <v>93</v>
      </c>
    </row>
    <row r="26" spans="1:5">
      <c r="B26" s="6"/>
    </row>
    <row r="28" spans="1:5" ht="15.95">
      <c r="A28" s="79"/>
      <c r="B28" s="78"/>
    </row>
    <row r="29" spans="1:5" ht="15.95">
      <c r="A29" s="79"/>
      <c r="B29" s="78"/>
    </row>
    <row r="30" spans="1:5" ht="15.95">
      <c r="A30" s="79"/>
      <c r="B30" s="78"/>
    </row>
    <row r="33" spans="1:2">
      <c r="A33" s="6"/>
      <c r="B33" s="43"/>
    </row>
    <row r="34" spans="1:2">
      <c r="A34" s="6"/>
      <c r="B34" s="80"/>
    </row>
    <row r="35" spans="1:2">
      <c r="B35" s="80"/>
    </row>
    <row r="36" spans="1:2">
      <c r="A36" s="6"/>
      <c r="B36" s="80"/>
    </row>
    <row r="37" spans="1:2">
      <c r="A37" s="6"/>
      <c r="B37" s="43"/>
    </row>
    <row r="38" spans="1:2">
      <c r="B38" s="43"/>
    </row>
    <row r="39" spans="1:2">
      <c r="B39" s="6"/>
    </row>
    <row r="41" spans="1:2">
      <c r="A41" s="17"/>
    </row>
    <row r="42" spans="1:2">
      <c r="A42" s="17"/>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C795D553D2EF43A3E3831099A82ADB" ma:contentTypeVersion="17" ma:contentTypeDescription="Create a new document." ma:contentTypeScope="" ma:versionID="eb6af6fa1761a84f5486c862e239bca3">
  <xsd:schema xmlns:xsd="http://www.w3.org/2001/XMLSchema" xmlns:xs="http://www.w3.org/2001/XMLSchema" xmlns:p="http://schemas.microsoft.com/office/2006/metadata/properties" xmlns:ns2="bec0360e-1764-4e96-82f3-8ef208e821db" xmlns:ns3="7a85390b-7aaa-4221-b896-e8172d900df9" targetNamespace="http://schemas.microsoft.com/office/2006/metadata/properties" ma:root="true" ma:fieldsID="e4453a8b523397edec8a8e07d17e0fd9" ns2:_="" ns3:_="">
    <xsd:import namespace="bec0360e-1764-4e96-82f3-8ef208e821db"/>
    <xsd:import namespace="7a85390b-7aaa-4221-b896-e8172d900d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astus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c0360e-1764-4e96-82f3-8ef208e821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astused" ma:index="21" nillable="true" ma:displayName="Last used" ma:description="last time photo used on ICCT website" ma:format="Dropdown" ma:internalName="Lastused">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3d0c42d-6e87-4daf-ac4d-d5283275e2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85390b-7aaa-4221-b896-e8172d900df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d468982-5710-431e-9454-72c8e5bf8dc3}" ma:internalName="TaxCatchAll" ma:showField="CatchAllData" ma:web="7a85390b-7aaa-4221-b896-e8172d900d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a85390b-7aaa-4221-b896-e8172d900df9" xsi:nil="true"/>
    <Lastused xmlns="bec0360e-1764-4e96-82f3-8ef208e821db" xsi:nil="true"/>
    <lcf76f155ced4ddcb4097134ff3c332f xmlns="bec0360e-1764-4e96-82f3-8ef208e821d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7DB084-C4E5-4304-9F1E-9B16FF23359D}"/>
</file>

<file path=customXml/itemProps2.xml><?xml version="1.0" encoding="utf-8"?>
<ds:datastoreItem xmlns:ds="http://schemas.openxmlformats.org/officeDocument/2006/customXml" ds:itemID="{E4F9B8A2-3F8B-40A1-8680-18164CAB97D6}"/>
</file>

<file path=customXml/itemProps3.xml><?xml version="1.0" encoding="utf-8"?>
<ds:datastoreItem xmlns:ds="http://schemas.openxmlformats.org/officeDocument/2006/customXml" ds:itemID="{4478B799-2035-4AB4-A30C-4D5FB03E4D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Bryan Comer</cp:lastModifiedBy>
  <cp:revision/>
  <dcterms:created xsi:type="dcterms:W3CDTF">2023-03-16T07:02:27Z</dcterms:created>
  <dcterms:modified xsi:type="dcterms:W3CDTF">2023-06-13T22:59:15Z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b26152-23a6-4a6e-8fcb-d99d6e3b8e71_Enabled">
    <vt:lpwstr>true</vt:lpwstr>
  </property>
  <property fmtid="{D5CDD505-2E9C-101B-9397-08002B2CF9AE}" pid="3" name="MSIP_Label_edb26152-23a6-4a6e-8fcb-d99d6e3b8e71_SetDate">
    <vt:lpwstr>2023-03-16T10:02:39Z</vt:lpwstr>
  </property>
  <property fmtid="{D5CDD505-2E9C-101B-9397-08002B2CF9AE}" pid="4" name="MSIP_Label_edb26152-23a6-4a6e-8fcb-d99d6e3b8e71_Method">
    <vt:lpwstr>Standard</vt:lpwstr>
  </property>
  <property fmtid="{D5CDD505-2E9C-101B-9397-08002B2CF9AE}" pid="5" name="MSIP_Label_edb26152-23a6-4a6e-8fcb-d99d6e3b8e71_Name">
    <vt:lpwstr>defa4170-0d19-0005-0004-bc88714345d2</vt:lpwstr>
  </property>
  <property fmtid="{D5CDD505-2E9C-101B-9397-08002B2CF9AE}" pid="6" name="MSIP_Label_edb26152-23a6-4a6e-8fcb-d99d6e3b8e71_SiteId">
    <vt:lpwstr>7fbdd19f-c389-4ced-8a04-0b5090b80cfe</vt:lpwstr>
  </property>
  <property fmtid="{D5CDD505-2E9C-101B-9397-08002B2CF9AE}" pid="7" name="MSIP_Label_edb26152-23a6-4a6e-8fcb-d99d6e3b8e71_ActionId">
    <vt:lpwstr>490f2dae-62de-4016-9392-d998120f5af9</vt:lpwstr>
  </property>
  <property fmtid="{D5CDD505-2E9C-101B-9397-08002B2CF9AE}" pid="8" name="MSIP_Label_edb26152-23a6-4a6e-8fcb-d99d6e3b8e71_ContentBits">
    <vt:lpwstr>0</vt:lpwstr>
  </property>
  <property fmtid="{D5CDD505-2E9C-101B-9397-08002B2CF9AE}" pid="9" name="ContentTypeId">
    <vt:lpwstr>0x010100EBC795D553D2EF43A3E3831099A82ADB</vt:lpwstr>
  </property>
  <property fmtid="{D5CDD505-2E9C-101B-9397-08002B2CF9AE}" pid="10" name="MediaServiceImageTags">
    <vt:lpwstr/>
  </property>
</Properties>
</file>